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showInkAnnotation="0" defaultThemeVersion="124226"/>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4_地域型保育事業\02_小規模Ａ・Ｂ型\6_月例報告書様式一式\R7_月例報告様式（小規模A・B、事業所内）\02_利用状況報告書\令和7年度_延長保育利用状況報告書(様式10号）\"/>
    </mc:Choice>
  </mc:AlternateContent>
  <xr:revisionPtr revIDLastSave="0" documentId="13_ncr:1_{3615774B-9049-42E7-811B-9AE78FC91971}" xr6:coauthVersionLast="47" xr6:coauthVersionMax="47" xr10:uidLastSave="{00000000-0000-0000-0000-000000000000}"/>
  <bookViews>
    <workbookView xWindow="45" yWindow="-16320" windowWidth="29040" windowHeight="15720" tabRatio="697" xr2:uid="{00000000-000D-0000-FFFF-FFFF00000000}"/>
  </bookViews>
  <sheets>
    <sheet name="月額制用" sheetId="16" r:id="rId1"/>
    <sheet name="日額制用" sheetId="42" r:id="rId2"/>
  </sheets>
  <definedNames>
    <definedName name="_xlnm.Print_Area" localSheetId="0">月額制用!$A$1:$BC$69</definedName>
    <definedName name="_xlnm.Print_Area" localSheetId="1">日額制用!$A$1:$BC$69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66" i="42" l="1"/>
  <c r="BA64" i="42"/>
  <c r="AX64" i="42"/>
  <c r="BA62" i="42"/>
  <c r="AX62" i="42"/>
  <c r="AS57" i="42"/>
  <c r="AR57" i="42"/>
  <c r="AQ57" i="42"/>
  <c r="AP57" i="42"/>
  <c r="AO57" i="42"/>
  <c r="AN57" i="42"/>
  <c r="AM57" i="42"/>
  <c r="AL57" i="42"/>
  <c r="AK57" i="42"/>
  <c r="AJ57" i="42"/>
  <c r="AI57" i="42"/>
  <c r="AI58" i="42" s="1"/>
  <c r="AH57" i="42"/>
  <c r="AG57" i="42"/>
  <c r="AF57" i="42"/>
  <c r="AE57" i="42"/>
  <c r="AD57" i="42"/>
  <c r="AC57" i="42"/>
  <c r="AB57" i="42"/>
  <c r="AA57" i="42"/>
  <c r="Z57" i="42"/>
  <c r="Y57" i="42"/>
  <c r="X57" i="42"/>
  <c r="W57" i="42"/>
  <c r="V57" i="42"/>
  <c r="U57" i="42"/>
  <c r="T57" i="42"/>
  <c r="S57" i="42"/>
  <c r="R57" i="42"/>
  <c r="Q57" i="42"/>
  <c r="P57" i="42"/>
  <c r="O57" i="42"/>
  <c r="AS56" i="42"/>
  <c r="AR56" i="42"/>
  <c r="AQ56" i="42"/>
  <c r="AQ58" i="42" s="1"/>
  <c r="AP56" i="42"/>
  <c r="AO56" i="42"/>
  <c r="AN56" i="42"/>
  <c r="AM56" i="42"/>
  <c r="AL56" i="42"/>
  <c r="AK56" i="42"/>
  <c r="AJ56" i="42"/>
  <c r="AI56" i="42"/>
  <c r="AH56" i="42"/>
  <c r="AG56" i="42"/>
  <c r="AF56" i="42"/>
  <c r="AE56" i="42"/>
  <c r="AD56" i="42"/>
  <c r="AC56" i="42"/>
  <c r="AB56" i="42"/>
  <c r="AA56" i="42"/>
  <c r="Z56" i="42"/>
  <c r="Y56" i="42"/>
  <c r="X56" i="42"/>
  <c r="W56" i="42"/>
  <c r="V56" i="42"/>
  <c r="U56" i="42"/>
  <c r="T56" i="42"/>
  <c r="S56" i="42"/>
  <c r="R56" i="42"/>
  <c r="Q56" i="42"/>
  <c r="P56" i="42"/>
  <c r="O56" i="42"/>
  <c r="AT55" i="42"/>
  <c r="AS55" i="42"/>
  <c r="AS58" i="42" s="1"/>
  <c r="AR55" i="42"/>
  <c r="AR58" i="42" s="1"/>
  <c r="AQ55" i="42"/>
  <c r="AP55" i="42"/>
  <c r="AO55" i="42"/>
  <c r="AN55" i="42"/>
  <c r="AN58" i="42" s="1"/>
  <c r="AM55" i="42"/>
  <c r="AM58" i="42" s="1"/>
  <c r="AL55" i="42"/>
  <c r="AK55" i="42"/>
  <c r="AJ55" i="42"/>
  <c r="AI55" i="42"/>
  <c r="AH55" i="42"/>
  <c r="AG55" i="42"/>
  <c r="AG58" i="42" s="1"/>
  <c r="AF55" i="42"/>
  <c r="AF58" i="42" s="1"/>
  <c r="AE55" i="42"/>
  <c r="AD55" i="42"/>
  <c r="AC55" i="42"/>
  <c r="AB55" i="42"/>
  <c r="AB58" i="42" s="1"/>
  <c r="AA55" i="42"/>
  <c r="AA58" i="42" s="1"/>
  <c r="Z55" i="42"/>
  <c r="Y55" i="42"/>
  <c r="X55" i="42"/>
  <c r="W55" i="42"/>
  <c r="V55" i="42"/>
  <c r="U55" i="42"/>
  <c r="U58" i="42" s="1"/>
  <c r="T55" i="42"/>
  <c r="T58" i="42" s="1"/>
  <c r="S55" i="42"/>
  <c r="R55" i="42"/>
  <c r="Q55" i="42"/>
  <c r="P55" i="42"/>
  <c r="P58" i="42" s="1"/>
  <c r="O55" i="42"/>
  <c r="O58" i="42" s="1"/>
  <c r="BD54" i="42"/>
  <c r="BD53" i="42"/>
  <c r="BD52" i="42"/>
  <c r="BD51" i="42"/>
  <c r="BD50" i="42"/>
  <c r="AS47" i="42"/>
  <c r="AO47" i="42"/>
  <c r="U47" i="42"/>
  <c r="AS44" i="42"/>
  <c r="AR44" i="42"/>
  <c r="AQ44" i="42"/>
  <c r="AP44" i="42"/>
  <c r="AO44" i="42"/>
  <c r="AN44" i="42"/>
  <c r="AM44" i="42"/>
  <c r="AL44" i="42"/>
  <c r="AK44" i="42"/>
  <c r="AJ44" i="42"/>
  <c r="AI44" i="42"/>
  <c r="AH44" i="42"/>
  <c r="AG44" i="42"/>
  <c r="AF44" i="42"/>
  <c r="AE44" i="42"/>
  <c r="AD44" i="42"/>
  <c r="AC44" i="42"/>
  <c r="AB44" i="42"/>
  <c r="AA44" i="42"/>
  <c r="Z44" i="42"/>
  <c r="Y44" i="42"/>
  <c r="X44" i="42"/>
  <c r="W44" i="42"/>
  <c r="V44" i="42"/>
  <c r="U44" i="42"/>
  <c r="T44" i="42"/>
  <c r="S44" i="42"/>
  <c r="R44" i="42"/>
  <c r="Q44" i="42"/>
  <c r="P44" i="42"/>
  <c r="O44" i="42"/>
  <c r="AS43" i="42"/>
  <c r="AR43" i="42"/>
  <c r="AQ43" i="42"/>
  <c r="AP43" i="42"/>
  <c r="AO43" i="42"/>
  <c r="AN43" i="42"/>
  <c r="AM43" i="42"/>
  <c r="AL43" i="42"/>
  <c r="AK43" i="42"/>
  <c r="AJ43" i="42"/>
  <c r="AI43" i="42"/>
  <c r="AH43" i="42"/>
  <c r="AG43" i="42"/>
  <c r="AF43" i="42"/>
  <c r="AE43" i="42"/>
  <c r="AD43" i="42"/>
  <c r="AC43" i="42"/>
  <c r="AB43" i="42"/>
  <c r="AA43" i="42"/>
  <c r="Z43" i="42"/>
  <c r="Y43" i="42"/>
  <c r="X43" i="42"/>
  <c r="W43" i="42"/>
  <c r="V43" i="42"/>
  <c r="U43" i="42"/>
  <c r="T43" i="42"/>
  <c r="S43" i="42"/>
  <c r="R43" i="42"/>
  <c r="Q43" i="42"/>
  <c r="P43" i="42"/>
  <c r="O43" i="42"/>
  <c r="AS42" i="42"/>
  <c r="AR42" i="42"/>
  <c r="AQ42" i="42"/>
  <c r="AP42" i="42"/>
  <c r="AO42" i="42"/>
  <c r="AN42" i="42"/>
  <c r="AM42" i="42"/>
  <c r="AL42" i="42"/>
  <c r="AK42" i="42"/>
  <c r="AJ42" i="42"/>
  <c r="AI42" i="42"/>
  <c r="AH42" i="42"/>
  <c r="AG42" i="42"/>
  <c r="AF42" i="42"/>
  <c r="AE42" i="42"/>
  <c r="AD42" i="42"/>
  <c r="AC42" i="42"/>
  <c r="AB42" i="42"/>
  <c r="AA42" i="42"/>
  <c r="Z42" i="42"/>
  <c r="Y42" i="42"/>
  <c r="X42" i="42"/>
  <c r="W42" i="42"/>
  <c r="V42" i="42"/>
  <c r="U42" i="42"/>
  <c r="T42" i="42"/>
  <c r="S42" i="42"/>
  <c r="R42" i="42"/>
  <c r="Q42" i="42"/>
  <c r="P42" i="42"/>
  <c r="O42" i="42"/>
  <c r="AS41" i="42"/>
  <c r="AR41" i="42"/>
  <c r="AQ41" i="42"/>
  <c r="AP41" i="42"/>
  <c r="AO41" i="42"/>
  <c r="AN41" i="42"/>
  <c r="AM41" i="42"/>
  <c r="AL41" i="42"/>
  <c r="AK41" i="42"/>
  <c r="AJ41" i="42"/>
  <c r="AI41" i="42"/>
  <c r="AH41" i="42"/>
  <c r="AG41" i="42"/>
  <c r="AF41" i="42"/>
  <c r="AE41" i="42"/>
  <c r="AD41" i="42"/>
  <c r="AC41" i="42"/>
  <c r="AB41" i="42"/>
  <c r="AA41" i="42"/>
  <c r="Z41" i="42"/>
  <c r="Y41" i="42"/>
  <c r="X41" i="42"/>
  <c r="W41" i="42"/>
  <c r="V41" i="42"/>
  <c r="U41" i="42"/>
  <c r="T41" i="42"/>
  <c r="S41" i="42"/>
  <c r="R41" i="42"/>
  <c r="Q41" i="42"/>
  <c r="P41" i="42"/>
  <c r="O41" i="42"/>
  <c r="AT40" i="42"/>
  <c r="AS40" i="42"/>
  <c r="AS45" i="42" s="1"/>
  <c r="AR40" i="42"/>
  <c r="AQ40" i="42"/>
  <c r="AP40" i="42"/>
  <c r="AO40" i="42"/>
  <c r="AN40" i="42"/>
  <c r="AM40" i="42"/>
  <c r="AM45" i="42" s="1"/>
  <c r="AL40" i="42"/>
  <c r="AK40" i="42"/>
  <c r="AJ40" i="42"/>
  <c r="AI40" i="42"/>
  <c r="AH40" i="42"/>
  <c r="AH45" i="42" s="1"/>
  <c r="AG40" i="42"/>
  <c r="AG45" i="42" s="1"/>
  <c r="AF40" i="42"/>
  <c r="AE40" i="42"/>
  <c r="AD40" i="42"/>
  <c r="AC40" i="42"/>
  <c r="AB40" i="42"/>
  <c r="AA40" i="42"/>
  <c r="AA45" i="42" s="1"/>
  <c r="Z40" i="42"/>
  <c r="Y40" i="42"/>
  <c r="X40" i="42"/>
  <c r="W40" i="42"/>
  <c r="V40" i="42"/>
  <c r="U40" i="42"/>
  <c r="T40" i="42"/>
  <c r="S40" i="42"/>
  <c r="R40" i="42"/>
  <c r="Q40" i="42"/>
  <c r="P40" i="42"/>
  <c r="O40" i="42"/>
  <c r="BD39" i="42"/>
  <c r="BD38" i="42"/>
  <c r="BD37" i="42"/>
  <c r="BD36" i="42"/>
  <c r="BD35" i="42"/>
  <c r="BD34" i="42"/>
  <c r="BD33" i="42"/>
  <c r="BD32" i="42"/>
  <c r="BD31" i="42"/>
  <c r="BD30" i="42"/>
  <c r="BD29" i="42"/>
  <c r="BD28" i="42"/>
  <c r="BD27" i="42"/>
  <c r="BD26" i="42"/>
  <c r="BD25" i="42"/>
  <c r="BD24" i="42"/>
  <c r="BD23" i="42"/>
  <c r="BD22" i="42"/>
  <c r="BD21" i="42"/>
  <c r="AS18" i="42"/>
  <c r="AR18" i="42"/>
  <c r="AR47" i="42" s="1"/>
  <c r="AQ18" i="42"/>
  <c r="AQ47" i="42" s="1"/>
  <c r="AP18" i="42"/>
  <c r="AP47" i="42" s="1"/>
  <c r="AO18" i="42"/>
  <c r="AN18" i="42"/>
  <c r="AN47" i="42" s="1"/>
  <c r="AM18" i="42"/>
  <c r="AM47" i="42" s="1"/>
  <c r="AL18" i="42"/>
  <c r="AL47" i="42" s="1"/>
  <c r="AK18" i="42"/>
  <c r="AK47" i="42" s="1"/>
  <c r="AJ18" i="42"/>
  <c r="AJ47" i="42" s="1"/>
  <c r="AI18" i="42"/>
  <c r="AI47" i="42" s="1"/>
  <c r="AH18" i="42"/>
  <c r="AH47" i="42" s="1"/>
  <c r="AG18" i="42"/>
  <c r="AG47" i="42" s="1"/>
  <c r="AF18" i="42"/>
  <c r="AF47" i="42" s="1"/>
  <c r="AE18" i="42"/>
  <c r="AE47" i="42" s="1"/>
  <c r="AD18" i="42"/>
  <c r="AD47" i="42" s="1"/>
  <c r="AC18" i="42"/>
  <c r="AC47" i="42" s="1"/>
  <c r="AB18" i="42"/>
  <c r="AB47" i="42" s="1"/>
  <c r="AA18" i="42"/>
  <c r="AA47" i="42" s="1"/>
  <c r="Z18" i="42"/>
  <c r="Z47" i="42" s="1"/>
  <c r="Y18" i="42"/>
  <c r="Y47" i="42" s="1"/>
  <c r="X18" i="42"/>
  <c r="X47" i="42" s="1"/>
  <c r="W18" i="42"/>
  <c r="W47" i="42" s="1"/>
  <c r="V18" i="42"/>
  <c r="V47" i="42" s="1"/>
  <c r="U18" i="42"/>
  <c r="T18" i="42"/>
  <c r="T47" i="42" s="1"/>
  <c r="S18" i="42"/>
  <c r="S47" i="42" s="1"/>
  <c r="R18" i="42"/>
  <c r="R47" i="42" s="1"/>
  <c r="Q18" i="42"/>
  <c r="Q47" i="42" s="1"/>
  <c r="P18" i="42"/>
  <c r="P47" i="42" s="1"/>
  <c r="O18" i="42"/>
  <c r="O47" i="42" s="1"/>
  <c r="S4" i="42"/>
  <c r="W45" i="42" l="1"/>
  <c r="W58" i="42"/>
  <c r="AI45" i="42"/>
  <c r="X58" i="42"/>
  <c r="AJ58" i="42"/>
  <c r="Y58" i="42"/>
  <c r="AK58" i="42"/>
  <c r="Q45" i="42"/>
  <c r="AC45" i="42"/>
  <c r="AO45" i="42"/>
  <c r="Q58" i="42"/>
  <c r="AY58" i="42" s="1"/>
  <c r="AC58" i="42"/>
  <c r="AO58" i="42"/>
  <c r="AQ45" i="42"/>
  <c r="AP58" i="42"/>
  <c r="T45" i="42"/>
  <c r="AE58" i="42"/>
  <c r="AE45" i="42"/>
  <c r="V58" i="42"/>
  <c r="Z58" i="42"/>
  <c r="AD58" i="42"/>
  <c r="AH58" i="42"/>
  <c r="AL58" i="42"/>
  <c r="R58" i="42"/>
  <c r="S58" i="42"/>
  <c r="BD58" i="42"/>
  <c r="BA68" i="42" s="1"/>
  <c r="AR45" i="42"/>
  <c r="AP45" i="42"/>
  <c r="AJ45" i="42"/>
  <c r="AN45" i="42"/>
  <c r="AK45" i="42"/>
  <c r="AL45" i="42"/>
  <c r="AB45" i="42"/>
  <c r="AF45" i="42"/>
  <c r="AD45" i="42"/>
  <c r="X45" i="42"/>
  <c r="U45" i="42"/>
  <c r="Y45" i="42"/>
  <c r="V45" i="42"/>
  <c r="Z45" i="42"/>
  <c r="S45" i="42"/>
  <c r="O45" i="42"/>
  <c r="P45" i="42"/>
  <c r="R45" i="42"/>
  <c r="BD45" i="42"/>
  <c r="AX68" i="42" s="1"/>
  <c r="AS47" i="16"/>
  <c r="AF47" i="16"/>
  <c r="AJ47" i="16"/>
  <c r="AK47" i="16"/>
  <c r="AL47" i="16"/>
  <c r="AP47" i="16"/>
  <c r="AQ47" i="16"/>
  <c r="AR47" i="16"/>
  <c r="V47" i="16"/>
  <c r="W47" i="16"/>
  <c r="X47" i="16"/>
  <c r="Y47" i="16"/>
  <c r="Z47" i="16"/>
  <c r="AB47" i="16"/>
  <c r="AQ18" i="16"/>
  <c r="AR18" i="16"/>
  <c r="AS18" i="16"/>
  <c r="AP18" i="16"/>
  <c r="AO18" i="16"/>
  <c r="AO47" i="16" s="1"/>
  <c r="AN18" i="16"/>
  <c r="AN47" i="16" s="1"/>
  <c r="AM18" i="16"/>
  <c r="AM47" i="16" s="1"/>
  <c r="AL18" i="16"/>
  <c r="AK18" i="16"/>
  <c r="AJ18" i="16"/>
  <c r="AI18" i="16"/>
  <c r="AI47" i="16" s="1"/>
  <c r="AH18" i="16"/>
  <c r="AH47" i="16" s="1"/>
  <c r="AG18" i="16"/>
  <c r="AG47" i="16" s="1"/>
  <c r="AF18" i="16"/>
  <c r="AE18" i="16"/>
  <c r="AE47" i="16" s="1"/>
  <c r="AD18" i="16"/>
  <c r="AD47" i="16" s="1"/>
  <c r="AC18" i="16"/>
  <c r="AC47" i="16" s="1"/>
  <c r="AB18" i="16"/>
  <c r="AA18" i="16"/>
  <c r="AA47" i="16" s="1"/>
  <c r="Z18" i="16"/>
  <c r="Y18" i="16"/>
  <c r="X18" i="16"/>
  <c r="W18" i="16"/>
  <c r="V18" i="16"/>
  <c r="U18" i="16"/>
  <c r="U47" i="16" s="1"/>
  <c r="T18" i="16"/>
  <c r="T47" i="16" s="1"/>
  <c r="S18" i="16"/>
  <c r="S47" i="16" s="1"/>
  <c r="R18" i="16"/>
  <c r="R47" i="16" s="1"/>
  <c r="Q18" i="16"/>
  <c r="Q47" i="16" s="1"/>
  <c r="P18" i="16"/>
  <c r="P47" i="16" s="1"/>
  <c r="O18" i="16"/>
  <c r="O47" i="16" s="1"/>
  <c r="AR57" i="16"/>
  <c r="AR56" i="16"/>
  <c r="AR55" i="16"/>
  <c r="AR41" i="16"/>
  <c r="AR40" i="16"/>
  <c r="AR44" i="16"/>
  <c r="AR43" i="16"/>
  <c r="AR42" i="16"/>
  <c r="AP40" i="16"/>
  <c r="S4" i="16"/>
  <c r="AR45" i="16" l="1"/>
  <c r="AR58" i="16"/>
  <c r="AY45" i="42"/>
  <c r="BD51" i="16"/>
  <c r="BD52" i="16"/>
  <c r="BD53" i="16"/>
  <c r="BD54" i="16"/>
  <c r="BD50" i="16"/>
  <c r="BD58" i="16" l="1"/>
  <c r="BA68" i="16" s="1"/>
  <c r="BD23" i="16"/>
  <c r="BD24" i="16"/>
  <c r="BD25" i="16"/>
  <c r="BD26" i="16"/>
  <c r="BD27" i="16"/>
  <c r="BD28" i="16"/>
  <c r="BD29" i="16"/>
  <c r="BD30" i="16"/>
  <c r="BD31" i="16"/>
  <c r="BD32" i="16"/>
  <c r="BD33" i="16"/>
  <c r="BD34" i="16"/>
  <c r="BD35" i="16"/>
  <c r="BD36" i="16"/>
  <c r="BD37" i="16"/>
  <c r="BD38" i="16"/>
  <c r="BD39" i="16"/>
  <c r="BD21" i="16"/>
  <c r="BD22" i="16"/>
  <c r="BD45" i="16" l="1"/>
  <c r="AX68" i="16" s="1"/>
  <c r="AT55" i="16"/>
  <c r="AT40" i="16" l="1"/>
  <c r="BA62" i="16" l="1"/>
  <c r="AX62" i="16"/>
  <c r="BA66" i="16" l="1"/>
  <c r="BA64" i="16"/>
  <c r="AX64" i="16"/>
  <c r="O40" i="16"/>
  <c r="P55" i="16" l="1"/>
  <c r="P40" i="16"/>
  <c r="AS57" i="16" l="1"/>
  <c r="V57" i="16"/>
  <c r="P57" i="16" l="1"/>
  <c r="Q57" i="16"/>
  <c r="R57" i="16"/>
  <c r="S57" i="16"/>
  <c r="T57" i="16"/>
  <c r="U57" i="16"/>
  <c r="W57" i="16"/>
  <c r="X57" i="16"/>
  <c r="Y57" i="16"/>
  <c r="Z57" i="16"/>
  <c r="AA57" i="16"/>
  <c r="AB57" i="16"/>
  <c r="AC57" i="16"/>
  <c r="AD57" i="16"/>
  <c r="AE57" i="16"/>
  <c r="AF57" i="16"/>
  <c r="AG57" i="16"/>
  <c r="AH57" i="16"/>
  <c r="AI57" i="16"/>
  <c r="AJ57" i="16"/>
  <c r="AK57" i="16"/>
  <c r="AL57" i="16"/>
  <c r="AM57" i="16"/>
  <c r="AN57" i="16"/>
  <c r="AO57" i="16"/>
  <c r="AP57" i="16"/>
  <c r="AQ57" i="16"/>
  <c r="O57" i="16"/>
  <c r="P56" i="16"/>
  <c r="Q56" i="16"/>
  <c r="R56" i="16"/>
  <c r="S56" i="16"/>
  <c r="T56" i="16"/>
  <c r="U56" i="16"/>
  <c r="V56" i="16"/>
  <c r="W56" i="16"/>
  <c r="X56" i="16"/>
  <c r="Y56" i="16"/>
  <c r="Z56" i="16"/>
  <c r="AA56" i="16"/>
  <c r="AB56" i="16"/>
  <c r="AC56" i="16"/>
  <c r="AD56" i="16"/>
  <c r="AE56" i="16"/>
  <c r="AF56" i="16"/>
  <c r="AG56" i="16"/>
  <c r="AH56" i="16"/>
  <c r="AI56" i="16"/>
  <c r="AJ56" i="16"/>
  <c r="AK56" i="16"/>
  <c r="AL56" i="16"/>
  <c r="AM56" i="16"/>
  <c r="AN56" i="16"/>
  <c r="AO56" i="16"/>
  <c r="AP56" i="16"/>
  <c r="AQ56" i="16"/>
  <c r="AS56" i="16"/>
  <c r="O56" i="16"/>
  <c r="U55" i="16"/>
  <c r="O55" i="16"/>
  <c r="Q55" i="16"/>
  <c r="R55" i="16"/>
  <c r="S55" i="16"/>
  <c r="T55" i="16"/>
  <c r="V55" i="16"/>
  <c r="W55" i="16"/>
  <c r="X55" i="16"/>
  <c r="Y55" i="16"/>
  <c r="Z55" i="16"/>
  <c r="AA55" i="16"/>
  <c r="AB55" i="16"/>
  <c r="AC55" i="16"/>
  <c r="AD55" i="16"/>
  <c r="AE55" i="16"/>
  <c r="AF55" i="16"/>
  <c r="AG55" i="16"/>
  <c r="AH55" i="16"/>
  <c r="AI55" i="16"/>
  <c r="AJ55" i="16"/>
  <c r="AK55" i="16"/>
  <c r="AL55" i="16"/>
  <c r="AM55" i="16"/>
  <c r="AN55" i="16"/>
  <c r="AO55" i="16"/>
  <c r="AP55" i="16"/>
  <c r="AQ55" i="16"/>
  <c r="AS55" i="16"/>
  <c r="P44" i="16"/>
  <c r="Q44" i="16"/>
  <c r="R44" i="16"/>
  <c r="S44" i="16"/>
  <c r="T44" i="16"/>
  <c r="U44" i="16"/>
  <c r="V44" i="16"/>
  <c r="W44" i="16"/>
  <c r="X44" i="16"/>
  <c r="Y44" i="16"/>
  <c r="Z44" i="16"/>
  <c r="AA44" i="16"/>
  <c r="AB44" i="16"/>
  <c r="AC44" i="16"/>
  <c r="AD44" i="16"/>
  <c r="AE44" i="16"/>
  <c r="AF44" i="16"/>
  <c r="AG44" i="16"/>
  <c r="AH44" i="16"/>
  <c r="AI44" i="16"/>
  <c r="AJ44" i="16"/>
  <c r="AK44" i="16"/>
  <c r="AL44" i="16"/>
  <c r="AM44" i="16"/>
  <c r="AN44" i="16"/>
  <c r="AO44" i="16"/>
  <c r="AP44" i="16"/>
  <c r="AQ44" i="16"/>
  <c r="AS44" i="16"/>
  <c r="P43" i="16"/>
  <c r="Q43" i="16"/>
  <c r="R43" i="16"/>
  <c r="S43" i="16"/>
  <c r="T43" i="16"/>
  <c r="U43" i="16"/>
  <c r="V43" i="16"/>
  <c r="W43" i="16"/>
  <c r="X43" i="16"/>
  <c r="Y43" i="16"/>
  <c r="Z43" i="16"/>
  <c r="AA43" i="16"/>
  <c r="AB43" i="16"/>
  <c r="AC43" i="16"/>
  <c r="AD43" i="16"/>
  <c r="AE43" i="16"/>
  <c r="AF43" i="16"/>
  <c r="AG43" i="16"/>
  <c r="AH43" i="16"/>
  <c r="AI43" i="16"/>
  <c r="AJ43" i="16"/>
  <c r="AK43" i="16"/>
  <c r="AL43" i="16"/>
  <c r="AM43" i="16"/>
  <c r="AN43" i="16"/>
  <c r="AO43" i="16"/>
  <c r="AP43" i="16"/>
  <c r="AQ43" i="16"/>
  <c r="AS43" i="16"/>
  <c r="P42" i="16"/>
  <c r="Q42" i="16"/>
  <c r="R42" i="16"/>
  <c r="S42" i="16"/>
  <c r="T42" i="16"/>
  <c r="U42" i="16"/>
  <c r="V42" i="16"/>
  <c r="W42" i="16"/>
  <c r="X42" i="16"/>
  <c r="Y42" i="16"/>
  <c r="Z42" i="16"/>
  <c r="AA42" i="16"/>
  <c r="AB42" i="16"/>
  <c r="AC42" i="16"/>
  <c r="AD42" i="16"/>
  <c r="AE42" i="16"/>
  <c r="AF42" i="16"/>
  <c r="AG42" i="16"/>
  <c r="AH42" i="16"/>
  <c r="AI42" i="16"/>
  <c r="AJ42" i="16"/>
  <c r="AK42" i="16"/>
  <c r="AL42" i="16"/>
  <c r="AM42" i="16"/>
  <c r="AN42" i="16"/>
  <c r="AO42" i="16"/>
  <c r="AP42" i="16"/>
  <c r="AQ42" i="16"/>
  <c r="AS42" i="16"/>
  <c r="O41" i="16"/>
  <c r="P41" i="16"/>
  <c r="Q41" i="16"/>
  <c r="R41" i="16"/>
  <c r="S41" i="16"/>
  <c r="T41" i="16"/>
  <c r="U41" i="16"/>
  <c r="V41" i="16"/>
  <c r="W41" i="16"/>
  <c r="X41" i="16"/>
  <c r="Y41" i="16"/>
  <c r="Z41" i="16"/>
  <c r="AA41" i="16"/>
  <c r="AB41" i="16"/>
  <c r="AC41" i="16"/>
  <c r="AD41" i="16"/>
  <c r="AE41" i="16"/>
  <c r="AF41" i="16"/>
  <c r="AG41" i="16"/>
  <c r="AH41" i="16"/>
  <c r="AI41" i="16"/>
  <c r="AJ41" i="16"/>
  <c r="AK41" i="16"/>
  <c r="AL41" i="16"/>
  <c r="AM41" i="16"/>
  <c r="AN41" i="16"/>
  <c r="AO41" i="16"/>
  <c r="AP41" i="16"/>
  <c r="AQ41" i="16"/>
  <c r="AS41" i="16"/>
  <c r="O44" i="16"/>
  <c r="O43" i="16"/>
  <c r="O42" i="16"/>
  <c r="U40" i="16"/>
  <c r="T40" i="16"/>
  <c r="S40" i="16"/>
  <c r="R40" i="16"/>
  <c r="Q40" i="16"/>
  <c r="V40" i="16"/>
  <c r="W40" i="16"/>
  <c r="X40" i="16"/>
  <c r="Y40" i="16"/>
  <c r="Z40" i="16"/>
  <c r="AA40" i="16"/>
  <c r="AB40" i="16"/>
  <c r="AC40" i="16"/>
  <c r="AD40" i="16"/>
  <c r="AE40" i="16"/>
  <c r="AF40" i="16"/>
  <c r="AG40" i="16"/>
  <c r="AH40" i="16"/>
  <c r="AI40" i="16"/>
  <c r="AJ40" i="16"/>
  <c r="AK40" i="16"/>
  <c r="AL40" i="16"/>
  <c r="AM40" i="16"/>
  <c r="AN40" i="16"/>
  <c r="AO40" i="16"/>
  <c r="AQ40" i="16"/>
  <c r="AS40" i="16"/>
  <c r="AP45" i="16" l="1"/>
  <c r="T58" i="16"/>
  <c r="AS45" i="16"/>
  <c r="O45" i="16"/>
  <c r="O58" i="16"/>
  <c r="AE45" i="16"/>
  <c r="AN58" i="16"/>
  <c r="AJ58" i="16"/>
  <c r="AF58" i="16"/>
  <c r="AB58" i="16"/>
  <c r="AJ45" i="16"/>
  <c r="X45" i="16"/>
  <c r="T45" i="16"/>
  <c r="P45" i="16"/>
  <c r="AC45" i="16"/>
  <c r="Q58" i="16" l="1"/>
  <c r="Y58" i="16"/>
  <c r="AK58" i="16"/>
  <c r="AA58" i="16"/>
  <c r="Z45" i="16"/>
  <c r="R58" i="16"/>
  <c r="V58" i="16"/>
  <c r="AP58" i="16"/>
  <c r="Q45" i="16"/>
  <c r="U45" i="16"/>
  <c r="Y45" i="16"/>
  <c r="AG45" i="16"/>
  <c r="AK45" i="16"/>
  <c r="AO45" i="16"/>
  <c r="U58" i="16"/>
  <c r="AC58" i="16"/>
  <c r="R45" i="16"/>
  <c r="AH45" i="16"/>
  <c r="AN45" i="16"/>
  <c r="V45" i="16"/>
  <c r="AD45" i="16"/>
  <c r="AL45" i="16"/>
  <c r="W45" i="16"/>
  <c r="AE58" i="16"/>
  <c r="AM58" i="16"/>
  <c r="AF45" i="16"/>
  <c r="AG58" i="16"/>
  <c r="AS58" i="16"/>
  <c r="Z58" i="16"/>
  <c r="W58" i="16"/>
  <c r="AQ58" i="16"/>
  <c r="AQ45" i="16"/>
  <c r="AI45" i="16"/>
  <c r="AA45" i="16"/>
  <c r="S45" i="16"/>
  <c r="P58" i="16"/>
  <c r="AY58" i="16" s="1"/>
  <c r="X58" i="16"/>
  <c r="AH58" i="16"/>
  <c r="AL58" i="16"/>
  <c r="AO58" i="16"/>
  <c r="S58" i="16"/>
  <c r="AI58" i="16"/>
  <c r="AM45" i="16"/>
  <c r="AB45" i="16"/>
  <c r="AD58" i="16"/>
  <c r="AY45"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0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0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000-000003000000}">
      <text>
        <r>
          <rPr>
            <b/>
            <sz val="9"/>
            <color indexed="81"/>
            <rFont val="游ゴシック"/>
            <family val="3"/>
            <charset val="128"/>
          </rPr>
          <t>区分「Ｃ」は
Ｃ１～Ｃ５階層の児童のみです。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1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1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100-000003000000}">
      <text>
        <r>
          <rPr>
            <b/>
            <sz val="9"/>
            <color indexed="81"/>
            <rFont val="游ゴシック"/>
            <family val="3"/>
            <charset val="128"/>
          </rPr>
          <t>区分「Ｃ」は
Ｃ１～Ｃ５階層の児童のみです。</t>
        </r>
      </text>
    </comment>
  </commentList>
</comments>
</file>

<file path=xl/sharedStrings.xml><?xml version="1.0" encoding="utf-8"?>
<sst xmlns="http://schemas.openxmlformats.org/spreadsheetml/2006/main" count="371" uniqueCount="91">
  <si>
    <t>利用児童名</t>
  </si>
  <si>
    <t>No</t>
    <phoneticPr fontId="2"/>
  </si>
  <si>
    <t>児童
年齢</t>
    <rPh sb="3" eb="5">
      <t>ネンレイ</t>
    </rPh>
    <phoneticPr fontId="3"/>
  </si>
  <si>
    <t>世帯
区分</t>
    <rPh sb="0" eb="2">
      <t>セタイ</t>
    </rPh>
    <rPh sb="3" eb="5">
      <t>クブン</t>
    </rPh>
    <phoneticPr fontId="3"/>
  </si>
  <si>
    <t>　　合  計</t>
    <rPh sb="2" eb="3">
      <t>ゴウ</t>
    </rPh>
    <rPh sb="5" eb="6">
      <t>ケイ</t>
    </rPh>
    <phoneticPr fontId="2"/>
  </si>
  <si>
    <t>②</t>
    <phoneticPr fontId="2"/>
  </si>
  <si>
    <t>③</t>
    <phoneticPr fontId="2"/>
  </si>
  <si>
    <t>合計</t>
    <rPh sb="0" eb="2">
      <t>ゴウケイ</t>
    </rPh>
    <phoneticPr fontId="2"/>
  </si>
  <si>
    <t>　※世帯区分には生活保護世帯は「生」，非課税世帯は「非」，その他の世帯は「他」と記入してください。</t>
    <phoneticPr fontId="2"/>
  </si>
  <si>
    <t>1時間31分～2時間30分</t>
    <rPh sb="1" eb="3">
      <t>ジカン</t>
    </rPh>
    <rPh sb="5" eb="6">
      <t>フン</t>
    </rPh>
    <rPh sb="8" eb="10">
      <t>ジカン</t>
    </rPh>
    <rPh sb="12" eb="13">
      <t>フン</t>
    </rPh>
    <phoneticPr fontId="2"/>
  </si>
  <si>
    <t>2時間31分～3時間30分</t>
    <rPh sb="1" eb="3">
      <t>ジカン</t>
    </rPh>
    <rPh sb="5" eb="6">
      <t>フン</t>
    </rPh>
    <rPh sb="8" eb="10">
      <t>ジカン</t>
    </rPh>
    <rPh sb="12" eb="13">
      <t>フン</t>
    </rPh>
    <phoneticPr fontId="2"/>
  </si>
  <si>
    <t>開所時間</t>
    <rPh sb="0" eb="2">
      <t>カイショ</t>
    </rPh>
    <rPh sb="2" eb="4">
      <t>ジカン</t>
    </rPh>
    <phoneticPr fontId="2"/>
  </si>
  <si>
    <t>延長時間</t>
    <rPh sb="0" eb="2">
      <t>エンチョウ</t>
    </rPh>
    <rPh sb="2" eb="4">
      <t>ジカン</t>
    </rPh>
    <phoneticPr fontId="2"/>
  </si>
  <si>
    <t>保育短時間</t>
    <rPh sb="0" eb="2">
      <t>ホイク</t>
    </rPh>
    <rPh sb="2" eb="5">
      <t>タンジカン</t>
    </rPh>
    <phoneticPr fontId="2"/>
  </si>
  <si>
    <t>①</t>
    <phoneticPr fontId="2"/>
  </si>
  <si>
    <t>3時間31分～4時間30分</t>
    <rPh sb="1" eb="3">
      <t>ジカン</t>
    </rPh>
    <rPh sb="5" eb="6">
      <t>フン</t>
    </rPh>
    <rPh sb="8" eb="10">
      <t>ジカン</t>
    </rPh>
    <rPh sb="12" eb="13">
      <t>フン</t>
    </rPh>
    <phoneticPr fontId="2"/>
  </si>
  <si>
    <t>31分～1時間30分</t>
    <rPh sb="2" eb="3">
      <t>フン</t>
    </rPh>
    <rPh sb="5" eb="7">
      <t>ジカン</t>
    </rPh>
    <rPh sb="9" eb="10">
      <t>フン</t>
    </rPh>
    <phoneticPr fontId="2"/>
  </si>
  <si>
    <t>　※利用児童及び利用日ごとに延長保育開始からの時間に応じて下記の要領で記入してください。</t>
    <rPh sb="2" eb="4">
      <t>リヨウ</t>
    </rPh>
    <rPh sb="4" eb="6">
      <t>ジドウ</t>
    </rPh>
    <rPh sb="6" eb="7">
      <t>オヨ</t>
    </rPh>
    <rPh sb="8" eb="11">
      <t>リヨウビ</t>
    </rPh>
    <rPh sb="18" eb="20">
      <t>カイシ</t>
    </rPh>
    <rPh sb="23" eb="25">
      <t>ジカン</t>
    </rPh>
    <rPh sb="26" eb="27">
      <t>オウ</t>
    </rPh>
    <rPh sb="29" eb="31">
      <t>カキ</t>
    </rPh>
    <rPh sb="32" eb="34">
      <t>ヨウリョウ</t>
    </rPh>
    <rPh sb="35" eb="37">
      <t>キニュウ</t>
    </rPh>
    <phoneticPr fontId="2"/>
  </si>
  <si>
    <t>保育標準時間</t>
    <rPh sb="0" eb="2">
      <t>ホイク</t>
    </rPh>
    <rPh sb="2" eb="4">
      <t>ヒョウジュン</t>
    </rPh>
    <rPh sb="4" eb="6">
      <t>ジカン</t>
    </rPh>
    <phoneticPr fontId="2"/>
  </si>
  <si>
    <t>31分～1時間30分</t>
    <phoneticPr fontId="2"/>
  </si>
  <si>
    <t>1時間31分～2時間30分</t>
    <phoneticPr fontId="2"/>
  </si>
  <si>
    <t>2時間31分～3時間30分</t>
    <phoneticPr fontId="2"/>
  </si>
  <si>
    <t>3時間31分～4時間30分</t>
    <phoneticPr fontId="2"/>
  </si>
  <si>
    <t>延長保育実施時間</t>
    <rPh sb="0" eb="2">
      <t>エンチョウ</t>
    </rPh>
    <rPh sb="2" eb="4">
      <t>ホイク</t>
    </rPh>
    <rPh sb="4" eb="6">
      <t>ジッシ</t>
    </rPh>
    <rPh sb="6" eb="8">
      <t>ジカン</t>
    </rPh>
    <phoneticPr fontId="2"/>
  </si>
  <si>
    <t>多子</t>
    <rPh sb="0" eb="2">
      <t>タシ</t>
    </rPh>
    <phoneticPr fontId="3"/>
  </si>
  <si>
    <t>※</t>
    <phoneticPr fontId="2"/>
  </si>
  <si>
    <t>15分～30分</t>
    <rPh sb="2" eb="3">
      <t>フン</t>
    </rPh>
    <rPh sb="6" eb="7">
      <t>プン</t>
    </rPh>
    <phoneticPr fontId="2"/>
  </si>
  <si>
    <t>　様式第10号</t>
    <phoneticPr fontId="2"/>
  </si>
  <si>
    <t>施設類型</t>
    <rPh sb="0" eb="2">
      <t>シセツ</t>
    </rPh>
    <rPh sb="2" eb="4">
      <t>ルイケイ</t>
    </rPh>
    <phoneticPr fontId="3"/>
  </si>
  <si>
    <t>減免額</t>
    <rPh sb="0" eb="2">
      <t>ゲンメン</t>
    </rPh>
    <rPh sb="2" eb="3">
      <t>ガク</t>
    </rPh>
    <phoneticPr fontId="3"/>
  </si>
  <si>
    <t>備考</t>
    <rPh sb="0" eb="2">
      <t>ビコウ</t>
    </rPh>
    <phoneticPr fontId="3"/>
  </si>
  <si>
    <t>　※多子減免を適応している児童は多子欄に「〇」と記入してください。</t>
    <rPh sb="2" eb="4">
      <t>タシ</t>
    </rPh>
    <rPh sb="4" eb="6">
      <t>ゲンメン</t>
    </rPh>
    <rPh sb="7" eb="9">
      <t>テキオウ</t>
    </rPh>
    <rPh sb="13" eb="15">
      <t>ジドウ</t>
    </rPh>
    <rPh sb="16" eb="18">
      <t>タシ</t>
    </rPh>
    <rPh sb="18" eb="19">
      <t>ラン</t>
    </rPh>
    <rPh sb="24" eb="26">
      <t>キニュウ</t>
    </rPh>
    <phoneticPr fontId="2"/>
  </si>
  <si>
    <t>15分未満</t>
    <rPh sb="2" eb="3">
      <t>フン</t>
    </rPh>
    <rPh sb="3" eb="5">
      <t>ミマン</t>
    </rPh>
    <phoneticPr fontId="2"/>
  </si>
  <si>
    <t>▲</t>
    <phoneticPr fontId="2"/>
  </si>
  <si>
    <t>月額制</t>
  </si>
  <si>
    <r>
      <t xml:space="preserve">　延長保育事業利用状況報告書　　　　　　　　　　　　　　　　　　　　　　　　　　　　　　　　　　　　　　　                  </t>
    </r>
    <r>
      <rPr>
        <u/>
        <sz val="18"/>
        <color indexed="64"/>
        <rFont val="游ゴシック"/>
        <family val="3"/>
        <charset val="128"/>
      </rPr>
      <t xml:space="preserve">　　　　　　　　　　  </t>
    </r>
    <rPh sb="1" eb="3">
      <t>エンチョウ</t>
    </rPh>
    <phoneticPr fontId="3"/>
  </si>
  <si>
    <t>生年月日</t>
    <rPh sb="0" eb="2">
      <t>セイネン</t>
    </rPh>
    <rPh sb="2" eb="4">
      <t>ガッピ</t>
    </rPh>
    <phoneticPr fontId="2"/>
  </si>
  <si>
    <t>生年月日</t>
    <rPh sb="0" eb="4">
      <t>セイネンガッピ</t>
    </rPh>
    <phoneticPr fontId="2"/>
  </si>
  <si>
    <t>施設名</t>
    <rPh sb="0" eb="2">
      <t>シセツ</t>
    </rPh>
    <rPh sb="2" eb="3">
      <t>メイ</t>
    </rPh>
    <phoneticPr fontId="3"/>
  </si>
  <si>
    <t>C</t>
    <phoneticPr fontId="2"/>
  </si>
  <si>
    <t>人数</t>
    <rPh sb="0" eb="2">
      <t>ニンズウ</t>
    </rPh>
    <phoneticPr fontId="2"/>
  </si>
  <si>
    <t>標準</t>
    <rPh sb="0" eb="2">
      <t>ヒョウジュン</t>
    </rPh>
    <phoneticPr fontId="2"/>
  </si>
  <si>
    <t>短</t>
    <rPh sb="0" eb="1">
      <t>タン</t>
    </rPh>
    <phoneticPr fontId="2"/>
  </si>
  <si>
    <t>C1～C5</t>
    <phoneticPr fontId="2"/>
  </si>
  <si>
    <t>多子減免児童数</t>
    <rPh sb="0" eb="2">
      <t>タシ</t>
    </rPh>
    <rPh sb="2" eb="4">
      <t>ゲンメン</t>
    </rPh>
    <rPh sb="4" eb="6">
      <t>ジドウ</t>
    </rPh>
    <rPh sb="6" eb="7">
      <t>スウ</t>
    </rPh>
    <phoneticPr fontId="2"/>
  </si>
  <si>
    <t>生活保護世帯児童数</t>
    <rPh sb="0" eb="6">
      <t>セイカツホゴセタイ</t>
    </rPh>
    <rPh sb="6" eb="9">
      <t>ジドウスウ</t>
    </rPh>
    <phoneticPr fontId="2"/>
  </si>
  <si>
    <t>非課税世帯児童数</t>
    <rPh sb="0" eb="5">
      <t>ヒカゼイセタイ</t>
    </rPh>
    <rPh sb="5" eb="8">
      <t>ジドウスウ</t>
    </rPh>
    <phoneticPr fontId="2"/>
  </si>
  <si>
    <t>生</t>
    <rPh sb="0" eb="1">
      <t>セイ</t>
    </rPh>
    <phoneticPr fontId="2"/>
  </si>
  <si>
    <t>非</t>
    <rPh sb="0" eb="1">
      <t>ヒ</t>
    </rPh>
    <phoneticPr fontId="2"/>
  </si>
  <si>
    <t>　※【保育短時間の場合】Ｃ1～Ｃ5階層は「Ｃ」と記入してください。Ｃ6階層以降は「他」と記載してください。</t>
    <phoneticPr fontId="2"/>
  </si>
  <si>
    <t>上限に達する回数</t>
    <rPh sb="0" eb="2">
      <t>ジョウゲン</t>
    </rPh>
    <rPh sb="3" eb="4">
      <t>タッ</t>
    </rPh>
    <rPh sb="6" eb="8">
      <t>カイスウ</t>
    </rPh>
    <phoneticPr fontId="2"/>
  </si>
  <si>
    <t>上限額</t>
    <rPh sb="0" eb="3">
      <t>ジョウゲンガク</t>
    </rPh>
    <phoneticPr fontId="2"/>
  </si>
  <si>
    <t>日　額</t>
    <rPh sb="0" eb="1">
      <t>ヒ</t>
    </rPh>
    <rPh sb="2" eb="3">
      <t>ガク</t>
    </rPh>
    <phoneticPr fontId="2"/>
  </si>
  <si>
    <t>標準時間</t>
    <rPh sb="0" eb="2">
      <t>ヒョウジュン</t>
    </rPh>
    <rPh sb="2" eb="4">
      <t>ジカン</t>
    </rPh>
    <phoneticPr fontId="2"/>
  </si>
  <si>
    <t>1時間延長</t>
    <rPh sb="1" eb="3">
      <t>ジカン</t>
    </rPh>
    <rPh sb="3" eb="5">
      <t>エンチョウ</t>
    </rPh>
    <phoneticPr fontId="2"/>
  </si>
  <si>
    <t>2時間延長</t>
    <rPh sb="1" eb="3">
      <t>ジカン</t>
    </rPh>
    <rPh sb="3" eb="5">
      <t>エンチョウ</t>
    </rPh>
    <phoneticPr fontId="2"/>
  </si>
  <si>
    <t>短時間</t>
    <rPh sb="0" eb="3">
      <t>タンジカン</t>
    </rPh>
    <phoneticPr fontId="2"/>
  </si>
  <si>
    <t>利用料金設定</t>
    <rPh sb="0" eb="2">
      <t>リヨウ</t>
    </rPh>
    <rPh sb="2" eb="4">
      <t>リョウキン</t>
    </rPh>
    <rPh sb="4" eb="6">
      <t>セッテイ</t>
    </rPh>
    <phoneticPr fontId="2"/>
  </si>
  <si>
    <t>　○日額制で利用料金を設定している場合</t>
    <rPh sb="2" eb="4">
      <t>ニチガク</t>
    </rPh>
    <rPh sb="4" eb="5">
      <t>セイ</t>
    </rPh>
    <rPh sb="6" eb="8">
      <t>リヨウ</t>
    </rPh>
    <rPh sb="8" eb="10">
      <t>リョウキン</t>
    </rPh>
    <rPh sb="11" eb="13">
      <t>セッテイ</t>
    </rPh>
    <rPh sb="17" eb="19">
      <t>バアイ</t>
    </rPh>
    <phoneticPr fontId="2"/>
  </si>
  <si>
    <t>　A　保育標準時間に係る開所時間を超えた延長保育</t>
    <rPh sb="3" eb="5">
      <t>ホイク</t>
    </rPh>
    <rPh sb="5" eb="7">
      <t>ヒョウジュン</t>
    </rPh>
    <rPh sb="7" eb="9">
      <t>ジカン</t>
    </rPh>
    <rPh sb="10" eb="11">
      <t>カカ</t>
    </rPh>
    <rPh sb="12" eb="14">
      <t>カイショ</t>
    </rPh>
    <rPh sb="14" eb="16">
      <t>ジカン</t>
    </rPh>
    <rPh sb="17" eb="18">
      <t>コ</t>
    </rPh>
    <rPh sb="20" eb="22">
      <t>エンチョウ</t>
    </rPh>
    <rPh sb="22" eb="24">
      <t>ホイク</t>
    </rPh>
    <phoneticPr fontId="2"/>
  </si>
  <si>
    <t>　B　保育短時間に係る開所時間を超えた延長保育</t>
    <rPh sb="3" eb="5">
      <t>ホイク</t>
    </rPh>
    <rPh sb="5" eb="6">
      <t>タン</t>
    </rPh>
    <rPh sb="6" eb="8">
      <t>ジカン</t>
    </rPh>
    <rPh sb="9" eb="10">
      <t>カカ</t>
    </rPh>
    <rPh sb="11" eb="13">
      <t>カイショ</t>
    </rPh>
    <rPh sb="13" eb="15">
      <t>ジカン</t>
    </rPh>
    <rPh sb="16" eb="17">
      <t>コ</t>
    </rPh>
    <rPh sb="19" eb="21">
      <t>エンチョウ</t>
    </rPh>
    <rPh sb="21" eb="23">
      <t>ホイク</t>
    </rPh>
    <phoneticPr fontId="2"/>
  </si>
  <si>
    <r>
      <t xml:space="preserve">料金減免額
</t>
    </r>
    <r>
      <rPr>
        <sz val="9"/>
        <rFont val="游ゴシック"/>
        <family val="3"/>
        <charset val="128"/>
      </rPr>
      <t>（月額制以外の場合）</t>
    </r>
    <rPh sb="0" eb="2">
      <t>リョウキン</t>
    </rPh>
    <rPh sb="2" eb="4">
      <t>ゲンメン</t>
    </rPh>
    <rPh sb="4" eb="5">
      <t>ガク</t>
    </rPh>
    <rPh sb="7" eb="9">
      <t>ゲツガク</t>
    </rPh>
    <rPh sb="9" eb="10">
      <t>セイ</t>
    </rPh>
    <rPh sb="10" eb="12">
      <t>イガイ</t>
    </rPh>
    <rPh sb="13" eb="15">
      <t>バアイ</t>
    </rPh>
    <phoneticPr fontId="3"/>
  </si>
  <si>
    <t>○その他の方法で利用料金を設定している場合</t>
    <rPh sb="3" eb="4">
      <t>タ</t>
    </rPh>
    <rPh sb="5" eb="7">
      <t>ホウホウ</t>
    </rPh>
    <rPh sb="8" eb="10">
      <t>リヨウ</t>
    </rPh>
    <rPh sb="10" eb="12">
      <t>リョウキン</t>
    </rPh>
    <rPh sb="13" eb="15">
      <t>セッテイ</t>
    </rPh>
    <rPh sb="19" eb="21">
      <t>バアイ</t>
    </rPh>
    <phoneticPr fontId="2"/>
  </si>
  <si>
    <t>担当者（連絡先）</t>
    <rPh sb="0" eb="3">
      <t>タントウシャ</t>
    </rPh>
    <rPh sb="4" eb="7">
      <t>レンラクサキ</t>
    </rPh>
    <phoneticPr fontId="2"/>
  </si>
  <si>
    <t>平日</t>
  </si>
  <si>
    <t>休日</t>
  </si>
  <si>
    <t>●●　●●</t>
    <phoneticPr fontId="3"/>
  </si>
  <si>
    <t>＊＊＊＊</t>
    <phoneticPr fontId="3"/>
  </si>
  <si>
    <t>他</t>
  </si>
  <si>
    <t>△　△△</t>
    <phoneticPr fontId="3"/>
  </si>
  <si>
    <t>生</t>
  </si>
  <si>
    <t>★★★　★★</t>
    <phoneticPr fontId="3"/>
  </si>
  <si>
    <t>★★★　〇</t>
    <phoneticPr fontId="3"/>
  </si>
  <si>
    <t>○</t>
  </si>
  <si>
    <t>■■　■■</t>
    <phoneticPr fontId="3"/>
  </si>
  <si>
    <t>非</t>
  </si>
  <si>
    <t>♦♦　♦♦</t>
    <phoneticPr fontId="3"/>
  </si>
  <si>
    <t>◎◎　◎◎</t>
    <phoneticPr fontId="3"/>
  </si>
  <si>
    <t>7:00～19：00</t>
    <phoneticPr fontId="3"/>
  </si>
  <si>
    <t>8：00～16：00</t>
    <phoneticPr fontId="3"/>
  </si>
  <si>
    <t>18：00～19：00</t>
    <phoneticPr fontId="3"/>
  </si>
  <si>
    <t>小規模保育事業Ａ型</t>
  </si>
  <si>
    <t>●●保育園</t>
    <rPh sb="2" eb="5">
      <t>ホイクエン</t>
    </rPh>
    <phoneticPr fontId="20"/>
  </si>
  <si>
    <t>事務担当　鈴木（＊＊＊-＊＊＊＊）</t>
    <rPh sb="0" eb="2">
      <t>ジム</t>
    </rPh>
    <rPh sb="2" eb="4">
      <t>タントウ</t>
    </rPh>
    <rPh sb="5" eb="7">
      <t>スズキ</t>
    </rPh>
    <phoneticPr fontId="3"/>
  </si>
  <si>
    <t>※</t>
  </si>
  <si>
    <t>▲</t>
  </si>
  <si>
    <t>※※　※※</t>
    <phoneticPr fontId="3"/>
  </si>
  <si>
    <t>C</t>
  </si>
  <si>
    <t>□□　□□</t>
    <phoneticPr fontId="3"/>
  </si>
  <si>
    <t>①</t>
  </si>
  <si>
    <t>日額制（仙台市承認済）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</si>
</sst>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合&quot;&quot;計&quot;\ ###"/>
    <numFmt numFmtId="177" formatCode="&quot;◎&quot;&quot;計&quot;\ ###"/>
    <numFmt numFmtId="178" formatCode="#,##0_);[Red]\(#,##0\)"/>
    <numFmt numFmtId="179" formatCode="&quot;計&quot;\ #,##0&quot;円&quot;"/>
    <numFmt numFmtId="180" formatCode="[$-411]ggge&quot;年&quot;m&quot;月分&quot;"/>
    <numFmt numFmtId="181" formatCode="d"/>
    <numFmt numFmtId="182" formatCode="&quot;第&quot;0&quot;週&quot;"/>
  </numFmts>
  <fonts count="21"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10"/>
      <name val="ＭＳ 明朝"/>
      <family val="1"/>
      <charset val="128"/>
    </font>
    <font>
      <sz val="16"/>
      <name val="游ゴシック"/>
      <family val="3"/>
      <charset val="128"/>
    </font>
    <font>
      <sz val="12"/>
      <name val="游ゴシック"/>
      <family val="3"/>
      <charset val="128"/>
    </font>
    <font>
      <sz val="18"/>
      <name val="游ゴシック"/>
      <family val="3"/>
      <charset val="128"/>
    </font>
    <font>
      <u/>
      <sz val="18"/>
      <color indexed="64"/>
      <name val="游ゴシック"/>
      <family val="3"/>
      <charset val="128"/>
    </font>
    <font>
      <u/>
      <sz val="12"/>
      <name val="游ゴシック"/>
      <family val="3"/>
      <charset val="128"/>
    </font>
    <font>
      <sz val="11"/>
      <name val="游ゴシック"/>
      <family val="3"/>
      <charset val="128"/>
    </font>
    <font>
      <b/>
      <sz val="11"/>
      <name val="游ゴシック"/>
      <family val="3"/>
      <charset val="128"/>
    </font>
    <font>
      <sz val="10"/>
      <name val="游ゴシック"/>
      <family val="3"/>
      <charset val="128"/>
    </font>
    <font>
      <b/>
      <sz val="9"/>
      <color indexed="81"/>
      <name val="游ゴシック"/>
      <family val="3"/>
      <charset val="128"/>
    </font>
    <font>
      <sz val="8"/>
      <name val="游ゴシック"/>
      <family val="3"/>
      <charset val="128"/>
    </font>
    <font>
      <u/>
      <sz val="18"/>
      <name val="游ゴシック"/>
      <family val="3"/>
      <charset val="128"/>
    </font>
    <font>
      <sz val="11"/>
      <color rgb="FFFF0000"/>
      <name val="游ゴシック"/>
      <family val="3"/>
      <charset val="128"/>
    </font>
    <font>
      <sz val="12"/>
      <color rgb="FFFF0000"/>
      <name val="游ゴシック"/>
      <family val="3"/>
      <charset val="128"/>
    </font>
    <font>
      <b/>
      <sz val="10"/>
      <name val="游ゴシック"/>
      <family val="3"/>
      <charset val="128"/>
    </font>
    <font>
      <sz val="9"/>
      <name val="游ゴシック"/>
      <family val="3"/>
      <charset val="128"/>
    </font>
    <font>
      <sz val="6"/>
      <name val="ＭＳ Ｐゴシック"/>
      <family val="2"/>
      <charset val="128"/>
      <scheme val="minor"/>
    </font>
  </fonts>
  <fills count="7">
    <fill>
      <patternFill patternType="none"/>
    </fill>
    <fill>
      <patternFill patternType="gray125"/>
    </fill>
    <fill>
      <patternFill patternType="solid">
        <fgColor theme="6" tint="0.59999389629810485"/>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FF66"/>
        <bgColor indexed="64"/>
      </patternFill>
    </fill>
  </fills>
  <borders count="121">
    <border>
      <left/>
      <right/>
      <top/>
      <bottom/>
      <diagonal/>
    </border>
    <border>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double">
        <color indexed="64"/>
      </bottom>
      <diagonal/>
    </border>
    <border>
      <left style="thin">
        <color indexed="64"/>
      </left>
      <right style="thin">
        <color indexed="64"/>
      </right>
      <top style="thin">
        <color indexed="64"/>
      </top>
      <bottom style="medium">
        <color indexed="64"/>
      </bottom>
      <diagonal/>
    </border>
    <border>
      <left/>
      <right style="thick">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double">
        <color indexed="64"/>
      </bottom>
      <diagonal/>
    </border>
    <border>
      <left/>
      <right style="hair">
        <color indexed="64"/>
      </right>
      <top style="double">
        <color indexed="64"/>
      </top>
      <bottom style="thick">
        <color indexed="64"/>
      </bottom>
      <diagonal/>
    </border>
    <border>
      <left style="hair">
        <color indexed="64"/>
      </left>
      <right style="hair">
        <color indexed="64"/>
      </right>
      <top style="double">
        <color indexed="64"/>
      </top>
      <bottom style="thick">
        <color indexed="64"/>
      </bottom>
      <diagonal/>
    </border>
    <border>
      <left/>
      <right style="thick">
        <color indexed="64"/>
      </right>
      <top style="double">
        <color indexed="64"/>
      </top>
      <bottom style="thick">
        <color indexed="64"/>
      </bottom>
      <diagonal/>
    </border>
    <border>
      <left style="medium">
        <color indexed="64"/>
      </left>
      <right style="hair">
        <color indexed="64"/>
      </right>
      <top style="double">
        <color indexed="64"/>
      </top>
      <bottom style="thick">
        <color indexed="64"/>
      </bottom>
      <diagonal/>
    </border>
    <border>
      <left style="hair">
        <color indexed="64"/>
      </left>
      <right/>
      <top style="double">
        <color indexed="64"/>
      </top>
      <bottom style="thick">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medium">
        <color indexed="64"/>
      </right>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right style="thick">
        <color indexed="64"/>
      </right>
      <top style="medium">
        <color indexed="64"/>
      </top>
      <bottom/>
      <diagonal/>
    </border>
    <border>
      <left/>
      <right/>
      <top style="double">
        <color indexed="64"/>
      </top>
      <bottom style="thick">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hair">
        <color indexed="64"/>
      </top>
      <bottom style="hair">
        <color indexed="64"/>
      </bottom>
      <diagonal/>
    </border>
    <border>
      <left/>
      <right/>
      <top/>
      <bottom style="thick">
        <color indexed="64"/>
      </bottom>
      <diagonal/>
    </border>
    <border>
      <left/>
      <right style="thick">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top style="hair">
        <color indexed="64"/>
      </top>
      <bottom style="hair">
        <color indexed="64"/>
      </bottom>
      <diagonal/>
    </border>
    <border>
      <left style="thick">
        <color indexed="64"/>
      </left>
      <right/>
      <top style="double">
        <color indexed="64"/>
      </top>
      <bottom style="thick">
        <color indexed="64"/>
      </bottom>
      <diagonal/>
    </border>
    <border>
      <left/>
      <right style="thin">
        <color indexed="64"/>
      </right>
      <top/>
      <bottom style="thick">
        <color indexed="64"/>
      </bottom>
      <diagonal/>
    </border>
    <border>
      <left/>
      <right style="thick">
        <color indexed="64"/>
      </right>
      <top/>
      <bottom/>
      <diagonal/>
    </border>
    <border>
      <left/>
      <right style="thick">
        <color indexed="64"/>
      </right>
      <top/>
      <bottom style="thin">
        <color indexed="64"/>
      </bottom>
      <diagonal/>
    </border>
    <border>
      <left/>
      <right/>
      <top style="thin">
        <color indexed="64"/>
      </top>
      <bottom style="medium">
        <color indexed="64"/>
      </bottom>
      <diagonal/>
    </border>
    <border>
      <left/>
      <right/>
      <top style="medium">
        <color indexed="64"/>
      </top>
      <bottom/>
      <diagonal/>
    </border>
    <border>
      <left/>
      <right/>
      <top style="hair">
        <color indexed="64"/>
      </top>
      <bottom style="double">
        <color indexed="64"/>
      </bottom>
      <diagonal/>
    </border>
    <border>
      <left/>
      <right style="thick">
        <color indexed="64"/>
      </right>
      <top style="thin">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
      <left/>
      <right style="dotted">
        <color indexed="64"/>
      </right>
      <top style="double">
        <color indexed="64"/>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style="hair">
        <color indexed="64"/>
      </right>
      <top/>
      <bottom style="hair">
        <color indexed="64"/>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style="hair">
        <color indexed="64"/>
      </left>
      <right/>
      <top style="hair">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ck">
        <color indexed="64"/>
      </bottom>
      <diagonal/>
    </border>
    <border>
      <left style="medium">
        <color indexed="64"/>
      </left>
      <right style="thin">
        <color indexed="64"/>
      </right>
      <top style="thin">
        <color indexed="64"/>
      </top>
      <bottom style="medium">
        <color indexed="64"/>
      </bottom>
      <diagonal/>
    </border>
    <border>
      <left style="dotted">
        <color indexed="64"/>
      </left>
      <right/>
      <top style="double">
        <color indexed="64"/>
      </top>
      <bottom style="thick">
        <color indexed="64"/>
      </bottom>
      <diagonal/>
    </border>
    <border>
      <left/>
      <right style="thick">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ck">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ck">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medium">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hair">
        <color indexed="64"/>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right style="thick">
        <color indexed="64"/>
      </right>
      <top style="double">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medium">
        <color indexed="64"/>
      </top>
      <bottom style="thin">
        <color indexed="64"/>
      </bottom>
      <diagonal style="thin">
        <color indexed="64"/>
      </diagonal>
    </border>
  </borders>
  <cellStyleXfs count="4">
    <xf numFmtId="0" fontId="0" fillId="0" borderId="0"/>
    <xf numFmtId="0" fontId="1" fillId="0" borderId="0">
      <alignment vertical="center"/>
    </xf>
    <xf numFmtId="38" fontId="4" fillId="0" borderId="0" applyFont="0" applyFill="0" applyBorder="0" applyAlignment="0" applyProtection="0">
      <alignment vertical="center"/>
    </xf>
    <xf numFmtId="6" fontId="4" fillId="0" borderId="0" applyFont="0" applyFill="0" applyBorder="0" applyAlignment="0" applyProtection="0">
      <alignment vertical="center"/>
    </xf>
  </cellStyleXfs>
  <cellXfs count="296">
    <xf numFmtId="0" fontId="0" fillId="0" borderId="0" xfId="0"/>
    <xf numFmtId="0" fontId="10" fillId="0" borderId="3" xfId="1" applyFont="1" applyBorder="1" applyAlignment="1" applyProtection="1">
      <alignment horizontal="center" vertical="center" shrinkToFit="1"/>
      <protection locked="0"/>
    </xf>
    <xf numFmtId="0" fontId="10" fillId="0" borderId="25" xfId="1" applyFont="1" applyBorder="1" applyAlignment="1" applyProtection="1">
      <alignment horizontal="center" vertical="center" shrinkToFit="1"/>
      <protection locked="0"/>
    </xf>
    <xf numFmtId="0" fontId="10" fillId="0" borderId="77" xfId="1" applyFont="1" applyBorder="1" applyAlignment="1" applyProtection="1">
      <alignment horizontal="center" vertical="center" shrinkToFit="1"/>
      <protection locked="0"/>
    </xf>
    <xf numFmtId="0" fontId="10" fillId="0" borderId="29" xfId="1" applyFont="1" applyBorder="1" applyAlignment="1" applyProtection="1">
      <alignment horizontal="center" vertical="center" shrinkToFit="1"/>
      <protection locked="0"/>
    </xf>
    <xf numFmtId="0" fontId="10" fillId="0" borderId="11" xfId="1" applyFont="1" applyBorder="1" applyAlignment="1" applyProtection="1">
      <alignment horizontal="center" vertical="center" shrinkToFit="1"/>
      <protection locked="0"/>
    </xf>
    <xf numFmtId="0" fontId="10" fillId="0" borderId="35" xfId="1" applyFont="1" applyBorder="1" applyAlignment="1" applyProtection="1">
      <alignment horizontal="center" vertical="center" shrinkToFit="1"/>
      <protection locked="0"/>
    </xf>
    <xf numFmtId="0" fontId="10" fillId="0" borderId="79"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shrinkToFit="1"/>
      <protection locked="0"/>
    </xf>
    <xf numFmtId="0" fontId="16" fillId="0" borderId="0" xfId="1" applyFont="1" applyAlignment="1">
      <alignment horizontal="center" vertical="center"/>
    </xf>
    <xf numFmtId="0" fontId="10" fillId="0" borderId="0" xfId="1" applyFont="1" applyAlignment="1">
      <alignment horizontal="center" vertical="center"/>
    </xf>
    <xf numFmtId="0" fontId="10" fillId="0" borderId="27" xfId="1" applyFont="1" applyBorder="1" applyAlignment="1" applyProtection="1">
      <alignment horizontal="left" vertical="center" shrinkToFit="1"/>
      <protection locked="0"/>
    </xf>
    <xf numFmtId="0" fontId="10" fillId="0" borderId="33" xfId="1" applyFont="1" applyBorder="1" applyAlignment="1" applyProtection="1">
      <alignment horizontal="left" vertical="center" shrinkToFit="1"/>
      <protection locked="0"/>
    </xf>
    <xf numFmtId="0" fontId="11" fillId="2" borderId="73" xfId="1" applyFont="1" applyFill="1" applyBorder="1" applyAlignment="1">
      <alignment horizontal="center" vertical="center" shrinkToFit="1"/>
    </xf>
    <xf numFmtId="0" fontId="10" fillId="2" borderId="21" xfId="1" applyFont="1" applyFill="1" applyBorder="1" applyAlignment="1">
      <alignment horizontal="center" vertical="center" shrinkToFit="1"/>
    </xf>
    <xf numFmtId="0" fontId="10" fillId="2" borderId="6" xfId="1" applyFont="1" applyFill="1" applyBorder="1" applyAlignment="1">
      <alignment horizontal="center" vertical="center" shrinkToFit="1"/>
    </xf>
    <xf numFmtId="0" fontId="10" fillId="2" borderId="61" xfId="1" applyFont="1" applyFill="1" applyBorder="1" applyAlignment="1">
      <alignment horizontal="left" vertical="center"/>
    </xf>
    <xf numFmtId="0" fontId="10" fillId="2" borderId="58" xfId="1" applyFont="1" applyFill="1" applyBorder="1" applyAlignment="1">
      <alignment horizontal="left" vertical="center"/>
    </xf>
    <xf numFmtId="0" fontId="10" fillId="2" borderId="31" xfId="1" applyFont="1" applyFill="1" applyBorder="1" applyAlignment="1">
      <alignment horizontal="left" vertical="center"/>
    </xf>
    <xf numFmtId="0" fontId="11" fillId="2" borderId="74" xfId="1" applyFont="1" applyFill="1" applyBorder="1" applyAlignment="1">
      <alignment horizontal="center" vertical="center" shrinkToFit="1"/>
    </xf>
    <xf numFmtId="0" fontId="10" fillId="2" borderId="22" xfId="1" applyFont="1" applyFill="1" applyBorder="1" applyAlignment="1">
      <alignment horizontal="center" vertical="center" shrinkToFit="1"/>
    </xf>
    <xf numFmtId="0" fontId="10" fillId="2" borderId="8" xfId="1" applyFont="1" applyFill="1" applyBorder="1" applyAlignment="1">
      <alignment horizontal="center" vertical="center" shrinkToFit="1"/>
    </xf>
    <xf numFmtId="177" fontId="11" fillId="2" borderId="14" xfId="1" applyNumberFormat="1" applyFont="1" applyFill="1" applyBorder="1" applyAlignment="1">
      <alignment horizontal="center" vertical="center"/>
    </xf>
    <xf numFmtId="177" fontId="11" fillId="2" borderId="36" xfId="1" applyNumberFormat="1" applyFont="1" applyFill="1" applyBorder="1" applyAlignment="1">
      <alignment horizontal="center" vertical="center"/>
    </xf>
    <xf numFmtId="178" fontId="11" fillId="2" borderId="36" xfId="1" applyNumberFormat="1" applyFont="1" applyFill="1" applyBorder="1" applyAlignment="1">
      <alignment horizontal="center" vertical="center"/>
    </xf>
    <xf numFmtId="177" fontId="11" fillId="2" borderId="62" xfId="1" applyNumberFormat="1" applyFont="1" applyFill="1" applyBorder="1">
      <alignment vertical="center"/>
    </xf>
    <xf numFmtId="177" fontId="11" fillId="2" borderId="36" xfId="1" applyNumberFormat="1" applyFont="1" applyFill="1" applyBorder="1">
      <alignment vertical="center"/>
    </xf>
    <xf numFmtId="178" fontId="11" fillId="2" borderId="12" xfId="1" applyNumberFormat="1" applyFont="1" applyFill="1" applyBorder="1" applyAlignment="1">
      <alignment horizontal="right" vertical="center"/>
    </xf>
    <xf numFmtId="0" fontId="11" fillId="2" borderId="75" xfId="1" applyFont="1" applyFill="1" applyBorder="1" applyAlignment="1">
      <alignment horizontal="center" vertical="center" shrinkToFit="1"/>
    </xf>
    <xf numFmtId="177" fontId="11" fillId="2" borderId="15" xfId="1" applyNumberFormat="1" applyFont="1" applyFill="1" applyBorder="1" applyAlignment="1">
      <alignment horizontal="center" vertical="center"/>
    </xf>
    <xf numFmtId="177" fontId="11" fillId="2" borderId="59" xfId="1" applyNumberFormat="1" applyFont="1" applyFill="1" applyBorder="1" applyAlignment="1">
      <alignment horizontal="center" vertical="center"/>
    </xf>
    <xf numFmtId="178" fontId="11" fillId="2" borderId="59" xfId="1" applyNumberFormat="1" applyFont="1" applyFill="1" applyBorder="1" applyAlignment="1">
      <alignment horizontal="center" vertical="center"/>
    </xf>
    <xf numFmtId="177" fontId="11" fillId="2" borderId="63" xfId="1" applyNumberFormat="1" applyFont="1" applyFill="1" applyBorder="1">
      <alignment vertical="center"/>
    </xf>
    <xf numFmtId="177" fontId="11" fillId="2" borderId="64" xfId="1" applyNumberFormat="1" applyFont="1" applyFill="1" applyBorder="1">
      <alignment vertical="center"/>
    </xf>
    <xf numFmtId="178" fontId="11" fillId="2" borderId="65" xfId="1" applyNumberFormat="1" applyFont="1" applyFill="1" applyBorder="1" applyAlignment="1">
      <alignment horizontal="right" vertical="center"/>
    </xf>
    <xf numFmtId="0" fontId="10" fillId="2" borderId="100" xfId="1" applyFont="1" applyFill="1" applyBorder="1" applyAlignment="1">
      <alignment horizontal="center" vertical="center" shrinkToFit="1"/>
    </xf>
    <xf numFmtId="0" fontId="10" fillId="2" borderId="102" xfId="1" applyFont="1" applyFill="1" applyBorder="1" applyAlignment="1">
      <alignment horizontal="center" vertical="center" shrinkToFit="1"/>
    </xf>
    <xf numFmtId="0" fontId="10" fillId="2" borderId="103" xfId="1" applyFont="1" applyFill="1" applyBorder="1" applyAlignment="1">
      <alignment horizontal="center" vertical="center" shrinkToFit="1"/>
    </xf>
    <xf numFmtId="0" fontId="10" fillId="2" borderId="104" xfId="1" applyFont="1" applyFill="1" applyBorder="1" applyAlignment="1">
      <alignment horizontal="center" vertical="center" shrinkToFit="1"/>
    </xf>
    <xf numFmtId="0" fontId="10" fillId="2" borderId="101" xfId="1" applyFont="1" applyFill="1" applyBorder="1" applyAlignment="1">
      <alignment horizontal="center" vertical="center" shrinkToFit="1"/>
    </xf>
    <xf numFmtId="0" fontId="10" fillId="2" borderId="69" xfId="1" applyFont="1" applyFill="1" applyBorder="1" applyAlignment="1">
      <alignment horizontal="center" vertical="center" shrinkToFit="1"/>
    </xf>
    <xf numFmtId="0" fontId="10" fillId="2" borderId="30" xfId="1" applyFont="1" applyFill="1" applyBorder="1" applyAlignment="1">
      <alignment horizontal="center" vertical="center" shrinkToFit="1"/>
    </xf>
    <xf numFmtId="0" fontId="10" fillId="2" borderId="28" xfId="1" applyFont="1" applyFill="1" applyBorder="1" applyAlignment="1">
      <alignment horizontal="center" vertical="center" shrinkToFit="1"/>
    </xf>
    <xf numFmtId="0" fontId="10" fillId="2" borderId="9" xfId="1" applyFont="1" applyFill="1" applyBorder="1" applyAlignment="1">
      <alignment horizontal="center" vertical="center" shrinkToFit="1"/>
    </xf>
    <xf numFmtId="0" fontId="10" fillId="2" borderId="7" xfId="1" applyFont="1" applyFill="1" applyBorder="1" applyAlignment="1">
      <alignment horizontal="center" vertical="center" shrinkToFit="1"/>
    </xf>
    <xf numFmtId="0" fontId="11" fillId="2" borderId="76" xfId="1" applyFont="1" applyFill="1" applyBorder="1" applyAlignment="1">
      <alignment horizontal="center" vertical="center" shrinkToFit="1"/>
    </xf>
    <xf numFmtId="0" fontId="10" fillId="2" borderId="23" xfId="1" applyFont="1" applyFill="1" applyBorder="1" applyAlignment="1">
      <alignment horizontal="center" vertical="center" shrinkToFit="1"/>
    </xf>
    <xf numFmtId="0" fontId="10" fillId="2" borderId="24" xfId="1" applyFont="1" applyFill="1" applyBorder="1" applyAlignment="1">
      <alignment horizontal="center" vertical="center" shrinkToFit="1"/>
    </xf>
    <xf numFmtId="0" fontId="10" fillId="2" borderId="10" xfId="1" applyFont="1" applyFill="1" applyBorder="1" applyAlignment="1">
      <alignment horizontal="center" vertical="center" shrinkToFit="1"/>
    </xf>
    <xf numFmtId="0" fontId="10" fillId="2" borderId="32" xfId="1" applyFont="1" applyFill="1" applyBorder="1" applyAlignment="1">
      <alignment horizontal="center" vertical="center" shrinkToFit="1"/>
    </xf>
    <xf numFmtId="0" fontId="10" fillId="2" borderId="19" xfId="1" applyFont="1" applyFill="1" applyBorder="1" applyAlignment="1">
      <alignment horizontal="center" vertical="center" shrinkToFit="1"/>
    </xf>
    <xf numFmtId="0" fontId="10" fillId="2" borderId="17" xfId="1" applyFont="1" applyFill="1" applyBorder="1" applyAlignment="1">
      <alignment horizontal="center" vertical="center" shrinkToFit="1"/>
    </xf>
    <xf numFmtId="0" fontId="12" fillId="0" borderId="0" xfId="1" applyFont="1" applyAlignment="1">
      <alignment horizontal="left"/>
    </xf>
    <xf numFmtId="0" fontId="12" fillId="0" borderId="0" xfId="1" applyFont="1" applyAlignment="1">
      <alignment horizontal="left" vertical="center"/>
    </xf>
    <xf numFmtId="0" fontId="12" fillId="0" borderId="0" xfId="1" applyFont="1" applyAlignment="1">
      <alignment horizontal="center" vertical="center"/>
    </xf>
    <xf numFmtId="176" fontId="11" fillId="0" borderId="0" xfId="1" applyNumberFormat="1" applyFont="1" applyAlignment="1">
      <alignment horizontal="left" vertical="center"/>
    </xf>
    <xf numFmtId="0" fontId="10" fillId="0" borderId="0" xfId="1" applyFont="1">
      <alignment vertical="center"/>
    </xf>
    <xf numFmtId="0" fontId="12" fillId="0" borderId="0" xfId="1" applyFont="1">
      <alignment vertical="center"/>
    </xf>
    <xf numFmtId="0" fontId="12" fillId="0" borderId="0" xfId="0" applyFont="1" applyAlignment="1">
      <alignment vertical="center"/>
    </xf>
    <xf numFmtId="0" fontId="5" fillId="0" borderId="0" xfId="1" applyFont="1" applyAlignment="1">
      <alignment horizontal="left" vertical="center"/>
    </xf>
    <xf numFmtId="0" fontId="6" fillId="0" borderId="0" xfId="1" applyFont="1" applyAlignment="1">
      <alignment horizontal="center" vertical="center"/>
    </xf>
    <xf numFmtId="0" fontId="6" fillId="0" borderId="0" xfId="1" applyFont="1">
      <alignment vertical="center"/>
    </xf>
    <xf numFmtId="0" fontId="6" fillId="0" borderId="0" xfId="1" applyFont="1" applyAlignment="1">
      <alignment horizontal="left" vertical="center"/>
    </xf>
    <xf numFmtId="0" fontId="6" fillId="0" borderId="0" xfId="1" applyFont="1" applyAlignment="1">
      <alignment vertical="top"/>
    </xf>
    <xf numFmtId="0" fontId="9" fillId="0" borderId="0" xfId="1" applyFont="1" applyAlignment="1">
      <alignment vertical="top"/>
    </xf>
    <xf numFmtId="0" fontId="10" fillId="0" borderId="0" xfId="0" applyFont="1"/>
    <xf numFmtId="0" fontId="16" fillId="0" borderId="0" xfId="1" applyFont="1" applyAlignment="1">
      <alignment horizontal="center" vertical="center" shrinkToFit="1"/>
    </xf>
    <xf numFmtId="0" fontId="16" fillId="0" borderId="0" xfId="0" applyFont="1"/>
    <xf numFmtId="0" fontId="17" fillId="0" borderId="0" xfId="1" applyFont="1">
      <alignment vertical="center"/>
    </xf>
    <xf numFmtId="0" fontId="18" fillId="0" borderId="0" xfId="1" applyFont="1" applyAlignment="1"/>
    <xf numFmtId="0" fontId="19" fillId="0" borderId="0" xfId="1" applyFont="1">
      <alignment vertical="center"/>
    </xf>
    <xf numFmtId="0" fontId="19" fillId="0" borderId="0" xfId="1" applyFont="1" applyAlignment="1">
      <alignment horizontal="center" vertical="center"/>
    </xf>
    <xf numFmtId="0" fontId="19" fillId="0" borderId="0" xfId="0" applyFont="1"/>
    <xf numFmtId="6" fontId="19" fillId="0" borderId="0" xfId="3" applyFont="1" applyFill="1" applyBorder="1" applyAlignment="1" applyProtection="1">
      <alignment vertical="center"/>
    </xf>
    <xf numFmtId="6" fontId="10" fillId="0" borderId="0" xfId="3" applyFont="1" applyFill="1" applyBorder="1" applyAlignment="1" applyProtection="1">
      <alignment horizontal="center" vertical="center" shrinkToFit="1"/>
    </xf>
    <xf numFmtId="6" fontId="10" fillId="6" borderId="0" xfId="3" applyFont="1" applyFill="1" applyBorder="1" applyAlignment="1" applyProtection="1">
      <alignment horizontal="center" vertical="center" shrinkToFit="1"/>
    </xf>
    <xf numFmtId="6" fontId="10" fillId="0" borderId="0" xfId="3" applyFont="1" applyFill="1" applyBorder="1" applyAlignment="1" applyProtection="1">
      <alignment horizontal="center" vertical="center"/>
    </xf>
    <xf numFmtId="0" fontId="10" fillId="0" borderId="0" xfId="1" applyFont="1" applyAlignment="1">
      <alignment horizontal="center" vertical="center" shrinkToFit="1"/>
    </xf>
    <xf numFmtId="0" fontId="10" fillId="0" borderId="0" xfId="1" applyFont="1" applyAlignment="1">
      <alignment horizontal="left" vertical="center"/>
    </xf>
    <xf numFmtId="0" fontId="10" fillId="0" borderId="4" xfId="1" applyFont="1" applyBorder="1" applyAlignment="1">
      <alignment horizontal="center" vertical="center" shrinkToFit="1"/>
    </xf>
    <xf numFmtId="0" fontId="10" fillId="0" borderId="2" xfId="1" applyFont="1" applyBorder="1" applyAlignment="1">
      <alignment horizontal="center" vertical="center" shrinkToFit="1"/>
    </xf>
    <xf numFmtId="0" fontId="10" fillId="0" borderId="5" xfId="1" applyFont="1" applyBorder="1" applyAlignment="1">
      <alignment horizontal="center" vertical="center" shrinkToFit="1"/>
    </xf>
    <xf numFmtId="0" fontId="10" fillId="0" borderId="0" xfId="1" applyFont="1" applyAlignment="1">
      <alignment vertical="center" wrapText="1"/>
    </xf>
    <xf numFmtId="0" fontId="10" fillId="2" borderId="43" xfId="1" applyFont="1" applyFill="1" applyBorder="1" applyAlignment="1">
      <alignment horizontal="center" vertical="center"/>
    </xf>
    <xf numFmtId="0" fontId="10" fillId="2" borderId="0" xfId="1" applyFont="1" applyFill="1" applyAlignment="1">
      <alignment horizontal="center" vertical="center"/>
    </xf>
    <xf numFmtId="0" fontId="10" fillId="2" borderId="55" xfId="1" applyFont="1" applyFill="1" applyBorder="1" applyAlignment="1">
      <alignment horizontal="center" vertical="center"/>
    </xf>
    <xf numFmtId="0" fontId="10" fillId="2" borderId="49" xfId="1" applyFont="1" applyFill="1" applyBorder="1" applyAlignment="1">
      <alignment horizontal="center" vertical="center"/>
    </xf>
    <xf numFmtId="0" fontId="10" fillId="2" borderId="45" xfId="1" applyFont="1" applyFill="1" applyBorder="1" applyAlignment="1">
      <alignment horizontal="center" vertical="center"/>
    </xf>
    <xf numFmtId="0" fontId="6" fillId="0" borderId="0" xfId="1" applyFont="1" applyAlignment="1">
      <alignment horizontal="center" vertical="center" shrinkToFit="1"/>
    </xf>
    <xf numFmtId="0" fontId="11" fillId="2" borderId="26" xfId="1" applyFont="1" applyFill="1" applyBorder="1" applyAlignment="1">
      <alignment horizontal="center" vertical="center" shrinkToFit="1"/>
    </xf>
    <xf numFmtId="182" fontId="10" fillId="2" borderId="120" xfId="1" applyNumberFormat="1" applyFont="1" applyFill="1" applyBorder="1" applyAlignment="1">
      <alignment vertical="center" shrinkToFit="1"/>
    </xf>
    <xf numFmtId="182" fontId="11" fillId="2" borderId="119" xfId="1" applyNumberFormat="1" applyFont="1" applyFill="1" applyBorder="1" applyAlignment="1">
      <alignment vertical="center" shrinkToFit="1"/>
    </xf>
    <xf numFmtId="0" fontId="10" fillId="0" borderId="3" xfId="1" applyFont="1" applyBorder="1" applyAlignment="1">
      <alignment horizontal="center" vertical="center" shrinkToFit="1"/>
    </xf>
    <xf numFmtId="57" fontId="10" fillId="0" borderId="27" xfId="1" applyNumberFormat="1" applyFont="1" applyBorder="1" applyAlignment="1">
      <alignment horizontal="left" vertical="center" shrinkToFit="1"/>
    </xf>
    <xf numFmtId="0" fontId="10" fillId="0" borderId="25" xfId="1" applyFont="1" applyBorder="1" applyAlignment="1">
      <alignment horizontal="center" vertical="center" shrinkToFit="1"/>
    </xf>
    <xf numFmtId="0" fontId="10" fillId="0" borderId="27" xfId="1" applyFont="1" applyBorder="1" applyAlignment="1">
      <alignment horizontal="left" vertical="center" shrinkToFit="1"/>
    </xf>
    <xf numFmtId="0" fontId="10" fillId="0" borderId="42" xfId="1" applyFont="1" applyBorder="1" applyAlignment="1">
      <alignment horizontal="center" vertical="center" shrinkToFit="1"/>
    </xf>
    <xf numFmtId="0" fontId="10" fillId="0" borderId="44" xfId="1" applyFont="1" applyBorder="1" applyAlignment="1">
      <alignment horizontal="center" vertical="center" shrinkToFit="1"/>
    </xf>
    <xf numFmtId="0" fontId="10" fillId="2" borderId="44"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56" xfId="1" applyFont="1" applyFill="1" applyBorder="1" applyAlignment="1">
      <alignment horizontal="center" vertical="center"/>
    </xf>
    <xf numFmtId="181" fontId="10" fillId="2" borderId="29" xfId="1" applyNumberFormat="1" applyFont="1" applyFill="1" applyBorder="1" applyAlignment="1">
      <alignment horizontal="center" vertical="center" shrinkToFit="1"/>
    </xf>
    <xf numFmtId="181" fontId="10" fillId="2" borderId="39" xfId="1" applyNumberFormat="1" applyFont="1" applyFill="1" applyBorder="1" applyAlignment="1">
      <alignment horizontal="center" vertical="center" shrinkToFit="1"/>
    </xf>
    <xf numFmtId="181" fontId="10" fillId="2" borderId="42" xfId="1" applyNumberFormat="1" applyFont="1" applyFill="1" applyBorder="1" applyAlignment="1">
      <alignment horizontal="center" vertical="center" shrinkToFit="1"/>
    </xf>
    <xf numFmtId="38" fontId="10" fillId="0" borderId="25" xfId="2" applyFont="1" applyFill="1" applyBorder="1" applyAlignment="1" applyProtection="1">
      <alignment horizontal="left" vertical="center"/>
      <protection locked="0"/>
    </xf>
    <xf numFmtId="38" fontId="10" fillId="0" borderId="26" xfId="2" applyFont="1" applyFill="1" applyBorder="1" applyAlignment="1" applyProtection="1">
      <alignment horizontal="left" vertical="center"/>
      <protection locked="0"/>
    </xf>
    <xf numFmtId="38" fontId="10" fillId="0" borderId="38" xfId="2" applyFont="1" applyFill="1" applyBorder="1" applyAlignment="1" applyProtection="1">
      <alignment horizontal="left" vertical="center"/>
      <protection locked="0"/>
    </xf>
    <xf numFmtId="178" fontId="11" fillId="2" borderId="106" xfId="1" applyNumberFormat="1" applyFont="1" applyFill="1" applyBorder="1" applyAlignment="1">
      <alignment horizontal="center" vertical="center"/>
    </xf>
    <xf numFmtId="178" fontId="11" fillId="2" borderId="100" xfId="1" applyNumberFormat="1" applyFont="1" applyFill="1" applyBorder="1" applyAlignment="1">
      <alignment horizontal="center" vertical="center"/>
    </xf>
    <xf numFmtId="178" fontId="11" fillId="2" borderId="107" xfId="1" applyNumberFormat="1" applyFont="1" applyFill="1" applyBorder="1" applyAlignment="1">
      <alignment horizontal="center" vertical="center"/>
    </xf>
    <xf numFmtId="0" fontId="10" fillId="2" borderId="43" xfId="1" applyFont="1" applyFill="1" applyBorder="1" applyAlignment="1">
      <alignment horizontal="center" vertical="center"/>
    </xf>
    <xf numFmtId="0" fontId="10" fillId="2" borderId="0" xfId="1" applyFont="1" applyFill="1" applyAlignment="1">
      <alignment horizontal="center" vertical="center"/>
    </xf>
    <xf numFmtId="0" fontId="10" fillId="2" borderId="55" xfId="1" applyFont="1" applyFill="1" applyBorder="1" applyAlignment="1">
      <alignment horizontal="center" vertical="center"/>
    </xf>
    <xf numFmtId="0" fontId="10" fillId="2" borderId="67" xfId="1" applyFont="1" applyFill="1" applyBorder="1" applyAlignment="1">
      <alignment horizontal="center" vertical="center"/>
    </xf>
    <xf numFmtId="0" fontId="10" fillId="2" borderId="37" xfId="1" applyFont="1" applyFill="1" applyBorder="1" applyAlignment="1">
      <alignment horizontal="center" vertical="center"/>
    </xf>
    <xf numFmtId="0" fontId="10" fillId="2" borderId="68" xfId="1" applyFont="1" applyFill="1" applyBorder="1" applyAlignment="1">
      <alignment horizontal="center" vertical="center"/>
    </xf>
    <xf numFmtId="0" fontId="10" fillId="0" borderId="3" xfId="1" applyFont="1" applyBorder="1" applyAlignment="1">
      <alignment horizontal="center" vertical="center"/>
    </xf>
    <xf numFmtId="0" fontId="10" fillId="4" borderId="3" xfId="1" applyFont="1" applyFill="1" applyBorder="1" applyAlignment="1">
      <alignment horizontal="center" vertical="center"/>
    </xf>
    <xf numFmtId="0" fontId="12" fillId="4" borderId="3" xfId="1" applyFont="1" applyFill="1" applyBorder="1" applyAlignment="1">
      <alignment horizontal="center" vertical="center" shrinkToFit="1"/>
    </xf>
    <xf numFmtId="0" fontId="10" fillId="4" borderId="34" xfId="1" applyFont="1" applyFill="1" applyBorder="1" applyAlignment="1">
      <alignment horizontal="center" vertical="center"/>
    </xf>
    <xf numFmtId="0" fontId="10" fillId="4" borderId="48" xfId="1" applyFont="1" applyFill="1" applyBorder="1" applyAlignment="1">
      <alignment horizontal="center" vertical="center"/>
    </xf>
    <xf numFmtId="0" fontId="10" fillId="4" borderId="44" xfId="1" applyFont="1" applyFill="1" applyBorder="1" applyAlignment="1">
      <alignment horizontal="center" vertical="center"/>
    </xf>
    <xf numFmtId="0" fontId="10" fillId="4" borderId="1" xfId="1" applyFont="1" applyFill="1" applyBorder="1" applyAlignment="1">
      <alignment horizontal="center" vertical="center"/>
    </xf>
    <xf numFmtId="0" fontId="10" fillId="4" borderId="26" xfId="1" applyFont="1" applyFill="1" applyBorder="1" applyAlignment="1">
      <alignment horizontal="center" vertical="center"/>
    </xf>
    <xf numFmtId="0" fontId="10" fillId="4" borderId="27" xfId="1" applyFont="1" applyFill="1" applyBorder="1" applyAlignment="1">
      <alignment horizontal="center" vertical="center"/>
    </xf>
    <xf numFmtId="38" fontId="10" fillId="0" borderId="35" xfId="2" applyFont="1" applyFill="1" applyBorder="1" applyAlignment="1" applyProtection="1">
      <alignment horizontal="left" vertical="center"/>
      <protection locked="0"/>
    </xf>
    <xf numFmtId="38" fontId="10" fillId="0" borderId="57" xfId="2" applyFont="1" applyFill="1" applyBorder="1" applyAlignment="1" applyProtection="1">
      <alignment horizontal="left" vertical="center"/>
      <protection locked="0"/>
    </xf>
    <xf numFmtId="38" fontId="10" fillId="0" borderId="81" xfId="2" applyFont="1" applyFill="1" applyBorder="1" applyAlignment="1" applyProtection="1">
      <alignment horizontal="left" vertical="center"/>
      <protection locked="0"/>
    </xf>
    <xf numFmtId="176" fontId="11" fillId="2" borderId="20" xfId="1" applyNumberFormat="1" applyFont="1" applyFill="1" applyBorder="1" applyAlignment="1">
      <alignment horizontal="center" vertical="center"/>
    </xf>
    <xf numFmtId="176" fontId="11" fillId="2" borderId="32" xfId="1" applyNumberFormat="1" applyFont="1" applyFill="1" applyBorder="1" applyAlignment="1">
      <alignment horizontal="center" vertical="center"/>
    </xf>
    <xf numFmtId="176" fontId="11" fillId="2" borderId="66" xfId="1" applyNumberFormat="1" applyFont="1" applyFill="1" applyBorder="1" applyAlignment="1">
      <alignment horizontal="center" vertical="center"/>
    </xf>
    <xf numFmtId="178" fontId="11" fillId="2" borderId="80" xfId="1" applyNumberFormat="1" applyFont="1" applyFill="1" applyBorder="1" applyAlignment="1">
      <alignment horizontal="center" vertical="center"/>
    </xf>
    <xf numFmtId="178" fontId="11" fillId="2" borderId="32" xfId="1" applyNumberFormat="1" applyFont="1" applyFill="1" applyBorder="1" applyAlignment="1">
      <alignment horizontal="center" vertical="center"/>
    </xf>
    <xf numFmtId="178" fontId="11" fillId="2" borderId="18" xfId="1" applyNumberFormat="1" applyFont="1" applyFill="1" applyBorder="1" applyAlignment="1">
      <alignment horizontal="center" vertical="center"/>
    </xf>
    <xf numFmtId="0" fontId="10" fillId="0" borderId="94" xfId="1" applyFont="1" applyBorder="1" applyAlignment="1">
      <alignment horizontal="center" vertical="center"/>
    </xf>
    <xf numFmtId="179" fontId="10" fillId="2" borderId="13" xfId="1" applyNumberFormat="1" applyFont="1" applyFill="1" applyBorder="1" applyAlignment="1">
      <alignment horizontal="right" vertical="center"/>
    </xf>
    <xf numFmtId="179" fontId="10" fillId="2" borderId="89" xfId="1" applyNumberFormat="1" applyFont="1" applyFill="1" applyBorder="1" applyAlignment="1">
      <alignment horizontal="right" vertical="center"/>
    </xf>
    <xf numFmtId="179" fontId="10" fillId="2" borderId="116" xfId="1" applyNumberFormat="1" applyFont="1" applyFill="1" applyBorder="1" applyAlignment="1">
      <alignment horizontal="right" vertical="center"/>
    </xf>
    <xf numFmtId="0" fontId="12" fillId="0" borderId="25" xfId="1" applyFont="1" applyBorder="1" applyAlignment="1">
      <alignment horizontal="center" vertical="center" wrapText="1"/>
    </xf>
    <xf numFmtId="0" fontId="12" fillId="0" borderId="26" xfId="1" applyFont="1" applyBorder="1" applyAlignment="1">
      <alignment horizontal="center" vertical="center" wrapText="1"/>
    </xf>
    <xf numFmtId="0" fontId="12" fillId="0" borderId="27" xfId="1" applyFont="1" applyBorder="1" applyAlignment="1">
      <alignment horizontal="center" vertical="center" wrapText="1"/>
    </xf>
    <xf numFmtId="0" fontId="10" fillId="0" borderId="25" xfId="1" applyFont="1" applyBorder="1" applyAlignment="1" applyProtection="1">
      <alignment horizontal="left" vertical="center" shrinkToFit="1"/>
      <protection locked="0"/>
    </xf>
    <xf numFmtId="0" fontId="10" fillId="0" borderId="26" xfId="1" applyFont="1" applyBorder="1" applyAlignment="1" applyProtection="1">
      <alignment horizontal="left" vertical="center" shrinkToFit="1"/>
      <protection locked="0"/>
    </xf>
    <xf numFmtId="0" fontId="10" fillId="0" borderId="27" xfId="1" applyFont="1" applyBorder="1" applyAlignment="1" applyProtection="1">
      <alignment horizontal="left" vertical="center" shrinkToFit="1"/>
      <protection locked="0"/>
    </xf>
    <xf numFmtId="6" fontId="10" fillId="3" borderId="51" xfId="2" applyNumberFormat="1" applyFont="1" applyFill="1" applyBorder="1" applyAlignment="1" applyProtection="1">
      <alignment horizontal="center" vertical="center"/>
      <protection locked="0"/>
    </xf>
    <xf numFmtId="6" fontId="10" fillId="3" borderId="26" xfId="2" applyNumberFormat="1" applyFont="1" applyFill="1" applyBorder="1" applyAlignment="1" applyProtection="1">
      <alignment horizontal="center" vertical="center"/>
      <protection locked="0"/>
    </xf>
    <xf numFmtId="6" fontId="10" fillId="3" borderId="27" xfId="2" applyNumberFormat="1" applyFont="1" applyFill="1" applyBorder="1" applyAlignment="1" applyProtection="1">
      <alignment horizontal="center" vertical="center"/>
      <protection locked="0"/>
    </xf>
    <xf numFmtId="0" fontId="10" fillId="0" borderId="35" xfId="1" applyFont="1" applyBorder="1" applyAlignment="1" applyProtection="1">
      <alignment horizontal="left" vertical="center" shrinkToFit="1"/>
      <protection locked="0"/>
    </xf>
    <xf numFmtId="0" fontId="10" fillId="0" borderId="57" xfId="1" applyFont="1" applyBorder="1" applyAlignment="1" applyProtection="1">
      <alignment horizontal="left" vertical="center" shrinkToFit="1"/>
      <protection locked="0"/>
    </xf>
    <xf numFmtId="0" fontId="10" fillId="0" borderId="33" xfId="1" applyFont="1" applyBorder="1" applyAlignment="1" applyProtection="1">
      <alignment horizontal="left" vertical="center" shrinkToFit="1"/>
      <protection locked="0"/>
    </xf>
    <xf numFmtId="0" fontId="10" fillId="2" borderId="93" xfId="1" applyFont="1" applyFill="1" applyBorder="1" applyAlignment="1">
      <alignment horizontal="center" vertical="center"/>
    </xf>
    <xf numFmtId="0" fontId="10" fillId="2" borderId="58" xfId="1" applyFont="1" applyFill="1" applyBorder="1" applyAlignment="1">
      <alignment horizontal="center" vertical="center"/>
    </xf>
    <xf numFmtId="0" fontId="10" fillId="2" borderId="117" xfId="1" applyFont="1" applyFill="1" applyBorder="1" applyAlignment="1">
      <alignment horizontal="center" vertical="center"/>
    </xf>
    <xf numFmtId="0" fontId="10" fillId="2" borderId="49" xfId="1" applyFont="1" applyFill="1" applyBorder="1" applyAlignment="1">
      <alignment horizontal="center" vertical="center"/>
    </xf>
    <xf numFmtId="0" fontId="10" fillId="2" borderId="45" xfId="1" applyFont="1" applyFill="1" applyBorder="1" applyAlignment="1">
      <alignment horizontal="center" vertical="center"/>
    </xf>
    <xf numFmtId="0" fontId="10" fillId="2" borderId="92" xfId="1" applyFont="1" applyFill="1" applyBorder="1" applyAlignment="1">
      <alignment horizontal="center" vertical="center"/>
    </xf>
    <xf numFmtId="0" fontId="10" fillId="2" borderId="54" xfId="1" applyFont="1" applyFill="1" applyBorder="1" applyAlignment="1">
      <alignment horizontal="center" vertical="center"/>
    </xf>
    <xf numFmtId="0" fontId="10" fillId="0" borderId="25" xfId="1" applyFont="1" applyBorder="1" applyAlignment="1">
      <alignment horizontal="left" vertical="center" shrinkToFit="1"/>
    </xf>
    <xf numFmtId="0" fontId="10" fillId="0" borderId="26" xfId="1" applyFont="1" applyBorder="1" applyAlignment="1">
      <alignment horizontal="left" vertical="center" shrinkToFit="1"/>
    </xf>
    <xf numFmtId="0" fontId="10" fillId="0" borderId="27" xfId="1" applyFont="1" applyBorder="1" applyAlignment="1">
      <alignment horizontal="left" vertical="center" shrinkToFit="1"/>
    </xf>
    <xf numFmtId="0" fontId="10" fillId="2" borderId="39" xfId="1" applyFont="1" applyFill="1" applyBorder="1" applyAlignment="1">
      <alignment horizontal="center" vertical="center" shrinkToFit="1"/>
    </xf>
    <xf numFmtId="0" fontId="10" fillId="2" borderId="40" xfId="1" applyFont="1" applyFill="1" applyBorder="1" applyAlignment="1">
      <alignment horizontal="center" vertical="center" shrinkToFit="1"/>
    </xf>
    <xf numFmtId="181" fontId="10" fillId="2" borderId="83" xfId="1" applyNumberFormat="1" applyFont="1" applyFill="1" applyBorder="1" applyAlignment="1">
      <alignment horizontal="center" vertical="center" shrinkToFit="1"/>
    </xf>
    <xf numFmtId="0" fontId="10" fillId="2" borderId="83" xfId="1" applyFont="1" applyFill="1" applyBorder="1" applyAlignment="1">
      <alignment horizontal="center" vertical="center" shrinkToFit="1"/>
    </xf>
    <xf numFmtId="0" fontId="10" fillId="2" borderId="91" xfId="1" applyFont="1" applyFill="1" applyBorder="1" applyAlignment="1">
      <alignment horizontal="center" vertical="center" shrinkToFit="1"/>
    </xf>
    <xf numFmtId="0" fontId="10" fillId="2" borderId="82" xfId="1" applyFont="1" applyFill="1" applyBorder="1" applyAlignment="1">
      <alignment horizontal="center" vertical="center" wrapText="1"/>
    </xf>
    <xf numFmtId="0" fontId="10" fillId="2" borderId="83" xfId="1" applyFont="1" applyFill="1" applyBorder="1" applyAlignment="1">
      <alignment horizontal="center" vertical="center" wrapText="1"/>
    </xf>
    <xf numFmtId="0" fontId="10" fillId="2" borderId="84" xfId="1" applyFont="1" applyFill="1" applyBorder="1" applyAlignment="1">
      <alignment horizontal="center" vertical="center" wrapText="1"/>
    </xf>
    <xf numFmtId="0" fontId="11" fillId="2" borderId="88" xfId="1" applyFont="1" applyFill="1" applyBorder="1" applyAlignment="1">
      <alignment horizontal="left" vertical="center" shrinkToFit="1"/>
    </xf>
    <xf numFmtId="0" fontId="11" fillId="2" borderId="89" xfId="1" applyFont="1" applyFill="1" applyBorder="1" applyAlignment="1">
      <alignment horizontal="left" vertical="center" shrinkToFit="1"/>
    </xf>
    <xf numFmtId="0" fontId="11" fillId="2" borderId="90" xfId="1" applyFont="1" applyFill="1" applyBorder="1" applyAlignment="1">
      <alignment horizontal="left" vertical="center" shrinkToFit="1"/>
    </xf>
    <xf numFmtId="0" fontId="11" fillId="2" borderId="52" xfId="1" applyFont="1" applyFill="1" applyBorder="1" applyAlignment="1">
      <alignment horizontal="left" vertical="center" shrinkToFit="1"/>
    </xf>
    <xf numFmtId="0" fontId="11" fillId="2" borderId="36" xfId="1" applyFont="1" applyFill="1" applyBorder="1" applyAlignment="1">
      <alignment horizontal="left" vertical="center" shrinkToFit="1"/>
    </xf>
    <xf numFmtId="0" fontId="11" fillId="2" borderId="8" xfId="1" applyFont="1" applyFill="1" applyBorder="1" applyAlignment="1">
      <alignment horizontal="left" vertical="center" shrinkToFit="1"/>
    </xf>
    <xf numFmtId="0" fontId="11" fillId="2" borderId="86" xfId="1" applyFont="1" applyFill="1" applyBorder="1" applyAlignment="1">
      <alignment horizontal="left" vertical="center" shrinkToFit="1"/>
    </xf>
    <xf numFmtId="0" fontId="11" fillId="2" borderId="59" xfId="1" applyFont="1" applyFill="1" applyBorder="1" applyAlignment="1">
      <alignment horizontal="left" vertical="center" shrinkToFit="1"/>
    </xf>
    <xf numFmtId="0" fontId="11" fillId="2" borderId="87" xfId="1" applyFont="1" applyFill="1" applyBorder="1" applyAlignment="1">
      <alignment horizontal="left" vertical="center" shrinkToFit="1"/>
    </xf>
    <xf numFmtId="0" fontId="10" fillId="2" borderId="53" xfId="1" applyFont="1" applyFill="1" applyBorder="1" applyAlignment="1">
      <alignment horizontal="left" vertical="center" shrinkToFit="1"/>
    </xf>
    <xf numFmtId="0" fontId="10" fillId="2" borderId="32" xfId="1" applyFont="1" applyFill="1" applyBorder="1" applyAlignment="1">
      <alignment horizontal="left" vertical="center" shrinkToFit="1"/>
    </xf>
    <xf numFmtId="0" fontId="10" fillId="2" borderId="16" xfId="1" applyFont="1" applyFill="1" applyBorder="1" applyAlignment="1">
      <alignment horizontal="left" vertical="center" shrinkToFit="1"/>
    </xf>
    <xf numFmtId="0" fontId="12" fillId="4" borderId="25" xfId="1" applyFont="1" applyFill="1" applyBorder="1" applyAlignment="1">
      <alignment horizontal="center" vertical="center"/>
    </xf>
    <xf numFmtId="0" fontId="12" fillId="4" borderId="26" xfId="1" applyFont="1" applyFill="1" applyBorder="1" applyAlignment="1">
      <alignment horizontal="center" vertical="center"/>
    </xf>
    <xf numFmtId="0" fontId="12" fillId="4" borderId="27" xfId="1" applyFont="1" applyFill="1" applyBorder="1" applyAlignment="1">
      <alignment horizontal="center" vertical="center"/>
    </xf>
    <xf numFmtId="0" fontId="12" fillId="0" borderId="25" xfId="1" applyFont="1" applyBorder="1" applyAlignment="1">
      <alignment horizontal="center" vertical="center"/>
    </xf>
    <xf numFmtId="0" fontId="12" fillId="0" borderId="26" xfId="1" applyFont="1" applyBorder="1" applyAlignment="1">
      <alignment horizontal="center" vertical="center"/>
    </xf>
    <xf numFmtId="0" fontId="12" fillId="0" borderId="27" xfId="1" applyFont="1" applyBorder="1" applyAlignment="1">
      <alignment horizontal="center" vertical="center"/>
    </xf>
    <xf numFmtId="0" fontId="10" fillId="2" borderId="99" xfId="1" applyFont="1" applyFill="1" applyBorder="1" applyAlignment="1">
      <alignment horizontal="left" vertical="center" shrinkToFit="1"/>
    </xf>
    <xf numFmtId="0" fontId="10" fillId="2" borderId="100" xfId="1" applyFont="1" applyFill="1" applyBorder="1" applyAlignment="1">
      <alignment horizontal="left" vertical="center" shrinkToFit="1"/>
    </xf>
    <xf numFmtId="0" fontId="10" fillId="2" borderId="101" xfId="1" applyFont="1" applyFill="1" applyBorder="1" applyAlignment="1">
      <alignment horizontal="left" vertical="center" shrinkToFit="1"/>
    </xf>
    <xf numFmtId="0" fontId="10" fillId="2" borderId="41" xfId="1" applyFont="1" applyFill="1" applyBorder="1" applyAlignment="1">
      <alignment horizontal="center" vertical="center" shrinkToFit="1"/>
    </xf>
    <xf numFmtId="0" fontId="10" fillId="2" borderId="85" xfId="1" applyFont="1" applyFill="1" applyBorder="1" applyAlignment="1">
      <alignment horizontal="center" vertical="center" shrinkToFit="1"/>
    </xf>
    <xf numFmtId="0" fontId="14" fillId="2" borderId="108" xfId="1" applyFont="1" applyFill="1" applyBorder="1" applyAlignment="1">
      <alignment horizontal="center" vertical="center" wrapText="1"/>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14" fillId="2" borderId="39" xfId="1" applyFont="1" applyFill="1" applyBorder="1" applyAlignment="1">
      <alignment horizontal="center" vertical="center" wrapText="1"/>
    </xf>
    <xf numFmtId="0" fontId="14" fillId="2" borderId="40" xfId="1" applyFont="1" applyFill="1" applyBorder="1" applyAlignment="1">
      <alignment horizontal="center" vertical="center" wrapText="1"/>
    </xf>
    <xf numFmtId="0" fontId="14" fillId="2" borderId="39" xfId="1" applyFont="1" applyFill="1" applyBorder="1" applyAlignment="1">
      <alignment horizontal="center" vertical="center" shrinkToFit="1"/>
    </xf>
    <xf numFmtId="0" fontId="14" fillId="2" borderId="40" xfId="1" applyFont="1" applyFill="1" applyBorder="1" applyAlignment="1">
      <alignment horizontal="center" vertical="center" shrinkToFit="1"/>
    </xf>
    <xf numFmtId="0" fontId="10" fillId="2" borderId="109" xfId="1" applyFont="1" applyFill="1" applyBorder="1" applyAlignment="1">
      <alignment horizontal="center" vertical="center" wrapText="1"/>
    </xf>
    <xf numFmtId="0" fontId="10" fillId="2" borderId="91" xfId="1" applyFont="1" applyFill="1" applyBorder="1" applyAlignment="1">
      <alignment horizontal="center" vertical="center" wrapText="1"/>
    </xf>
    <xf numFmtId="0" fontId="10" fillId="2" borderId="43" xfId="1" applyFont="1" applyFill="1" applyBorder="1" applyAlignment="1">
      <alignment horizontal="center" vertical="center" shrinkToFit="1"/>
    </xf>
    <xf numFmtId="0" fontId="10" fillId="2" borderId="0" xfId="1" applyFont="1" applyFill="1" applyAlignment="1">
      <alignment horizontal="center" vertical="center" shrinkToFit="1"/>
    </xf>
    <xf numFmtId="0" fontId="10" fillId="2" borderId="45" xfId="1" applyFont="1" applyFill="1" applyBorder="1" applyAlignment="1">
      <alignment horizontal="center" vertical="center" shrinkToFit="1"/>
    </xf>
    <xf numFmtId="0" fontId="10" fillId="2" borderId="67" xfId="1" applyFont="1" applyFill="1" applyBorder="1" applyAlignment="1">
      <alignment horizontal="center" vertical="center" shrinkToFit="1"/>
    </xf>
    <xf numFmtId="0" fontId="10" fillId="2" borderId="37" xfId="1" applyFont="1" applyFill="1" applyBorder="1" applyAlignment="1">
      <alignment horizontal="center" vertical="center" shrinkToFit="1"/>
    </xf>
    <xf numFmtId="0" fontId="10" fillId="2" borderId="54" xfId="1" applyFont="1" applyFill="1" applyBorder="1" applyAlignment="1">
      <alignment horizontal="center" vertical="center" shrinkToFit="1"/>
    </xf>
    <xf numFmtId="181" fontId="10" fillId="2" borderId="71" xfId="1" applyNumberFormat="1" applyFont="1" applyFill="1" applyBorder="1" applyAlignment="1">
      <alignment horizontal="center" vertical="center" shrinkToFit="1"/>
    </xf>
    <xf numFmtId="0" fontId="10" fillId="2" borderId="71" xfId="1" applyFont="1" applyFill="1" applyBorder="1" applyAlignment="1">
      <alignment horizontal="center" vertical="center" shrinkToFit="1"/>
    </xf>
    <xf numFmtId="0" fontId="10" fillId="2" borderId="78" xfId="1" applyFont="1" applyFill="1" applyBorder="1" applyAlignment="1">
      <alignment horizontal="center" vertical="center" shrinkToFit="1"/>
    </xf>
    <xf numFmtId="0" fontId="12" fillId="0" borderId="3" xfId="1" applyFont="1" applyBorder="1" applyAlignment="1">
      <alignment horizontal="center" vertical="center"/>
    </xf>
    <xf numFmtId="0" fontId="10" fillId="5" borderId="3" xfId="1" applyFont="1" applyFill="1" applyBorder="1" applyAlignment="1" applyProtection="1">
      <alignment horizontal="center" vertical="center" shrinkToFit="1"/>
      <protection locked="0"/>
    </xf>
    <xf numFmtId="0" fontId="6" fillId="6" borderId="26" xfId="1" applyFont="1" applyFill="1" applyBorder="1" applyAlignment="1">
      <alignment horizontal="center" vertical="center"/>
    </xf>
    <xf numFmtId="0" fontId="6" fillId="5" borderId="1" xfId="1" applyFont="1" applyFill="1" applyBorder="1" applyAlignment="1">
      <alignment horizontal="center" vertical="center"/>
    </xf>
    <xf numFmtId="0" fontId="6" fillId="0" borderId="0" xfId="1" applyFont="1" applyAlignment="1">
      <alignment horizontal="center" vertical="center"/>
    </xf>
    <xf numFmtId="0" fontId="10" fillId="0" borderId="0" xfId="1" applyFont="1" applyAlignment="1">
      <alignment horizontal="center" vertical="center" shrinkToFit="1"/>
    </xf>
    <xf numFmtId="182" fontId="11" fillId="2" borderId="110" xfId="1" applyNumberFormat="1" applyFont="1" applyFill="1" applyBorder="1" applyAlignment="1">
      <alignment horizontal="center" vertical="center" shrinkToFit="1"/>
    </xf>
    <xf numFmtId="182" fontId="11" fillId="2" borderId="111" xfId="1" applyNumberFormat="1" applyFont="1" applyFill="1" applyBorder="1" applyAlignment="1">
      <alignment horizontal="center" vertical="center" shrinkToFit="1"/>
    </xf>
    <xf numFmtId="182" fontId="11" fillId="2" borderId="118" xfId="1" applyNumberFormat="1" applyFont="1" applyFill="1" applyBorder="1" applyAlignment="1">
      <alignment horizontal="center" vertical="center" shrinkToFit="1"/>
    </xf>
    <xf numFmtId="182" fontId="11" fillId="2" borderId="112" xfId="1" applyNumberFormat="1" applyFont="1" applyFill="1" applyBorder="1" applyAlignment="1">
      <alignment horizontal="center" vertical="center" shrinkToFit="1"/>
    </xf>
    <xf numFmtId="0" fontId="10" fillId="2" borderId="50" xfId="1" applyFont="1" applyFill="1" applyBorder="1" applyAlignment="1">
      <alignment horizontal="center" vertical="center"/>
    </xf>
    <xf numFmtId="0" fontId="10" fillId="2" borderId="46" xfId="1" applyFont="1" applyFill="1" applyBorder="1" applyAlignment="1">
      <alignment horizontal="center" vertical="center"/>
    </xf>
    <xf numFmtId="0" fontId="10" fillId="2" borderId="34" xfId="1" applyFont="1" applyFill="1" applyBorder="1" applyAlignment="1">
      <alignment horizontal="center" vertical="center"/>
    </xf>
    <xf numFmtId="0" fontId="10" fillId="2" borderId="48" xfId="1" applyFont="1" applyFill="1" applyBorder="1" applyAlignment="1">
      <alignment horizontal="center" vertical="center"/>
    </xf>
    <xf numFmtId="0" fontId="10" fillId="2" borderId="60" xfId="1" applyFont="1" applyFill="1" applyBorder="1" applyAlignment="1">
      <alignment horizontal="center" vertical="center"/>
    </xf>
    <xf numFmtId="0" fontId="5" fillId="0" borderId="0" xfId="1" applyFont="1" applyAlignment="1">
      <alignment horizontal="left" vertical="center"/>
    </xf>
    <xf numFmtId="180" fontId="15" fillId="0" borderId="0" xfId="1" applyNumberFormat="1" applyFont="1" applyAlignment="1">
      <alignment horizontal="center" vertical="center"/>
    </xf>
    <xf numFmtId="0" fontId="7" fillId="0" borderId="0" xfId="1" applyFont="1" applyAlignment="1">
      <alignment horizontal="center" vertical="center"/>
    </xf>
    <xf numFmtId="0" fontId="10" fillId="0" borderId="25" xfId="1" applyFont="1" applyBorder="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0" fontId="10" fillId="2" borderId="95" xfId="1" applyFont="1" applyFill="1" applyBorder="1" applyAlignment="1">
      <alignment horizontal="center" vertical="center"/>
    </xf>
    <xf numFmtId="0" fontId="10" fillId="6" borderId="25" xfId="1" applyFont="1" applyFill="1" applyBorder="1" applyAlignment="1">
      <alignment horizontal="center" vertical="center" shrinkToFit="1"/>
    </xf>
    <xf numFmtId="0" fontId="10" fillId="6" borderId="26" xfId="1" applyFont="1" applyFill="1" applyBorder="1" applyAlignment="1">
      <alignment horizontal="center" vertical="center" shrinkToFit="1"/>
    </xf>
    <xf numFmtId="0" fontId="10" fillId="6" borderId="27" xfId="1" applyFont="1" applyFill="1" applyBorder="1" applyAlignment="1">
      <alignment horizontal="center" vertical="center" shrinkToFit="1"/>
    </xf>
    <xf numFmtId="0" fontId="10" fillId="0" borderId="113" xfId="1" applyFont="1" applyBorder="1" applyAlignment="1">
      <alignment horizontal="center" vertical="center"/>
    </xf>
    <xf numFmtId="0" fontId="10" fillId="0" borderId="114" xfId="1" applyFont="1" applyBorder="1" applyAlignment="1">
      <alignment horizontal="center" vertical="center"/>
    </xf>
    <xf numFmtId="0" fontId="6" fillId="6" borderId="3" xfId="1" applyFont="1" applyFill="1" applyBorder="1" applyAlignment="1" applyProtection="1">
      <alignment horizontal="center" vertical="center" wrapText="1"/>
      <protection locked="0"/>
    </xf>
    <xf numFmtId="0" fontId="18" fillId="0" borderId="0" xfId="1" applyFont="1" applyAlignment="1">
      <alignment horizontal="left" wrapText="1"/>
    </xf>
    <xf numFmtId="0" fontId="10" fillId="0" borderId="3" xfId="1" applyFont="1" applyBorder="1" applyAlignment="1">
      <alignment horizontal="center" vertical="center" shrinkToFit="1"/>
    </xf>
    <xf numFmtId="0" fontId="10" fillId="0" borderId="25" xfId="1" applyFont="1" applyBorder="1" applyAlignment="1">
      <alignment horizontal="center" vertical="center" shrinkToFit="1"/>
    </xf>
    <xf numFmtId="38" fontId="10" fillId="6" borderId="113" xfId="2" applyFont="1" applyFill="1" applyBorder="1" applyAlignment="1" applyProtection="1">
      <alignment horizontal="center" vertical="center"/>
      <protection locked="0"/>
    </xf>
    <xf numFmtId="38" fontId="10" fillId="6" borderId="114" xfId="2" applyFont="1" applyFill="1" applyBorder="1" applyAlignment="1" applyProtection="1">
      <alignment horizontal="center" vertical="center"/>
      <protection locked="0"/>
    </xf>
    <xf numFmtId="0" fontId="10" fillId="6" borderId="113" xfId="1" applyFont="1" applyFill="1" applyBorder="1" applyAlignment="1" applyProtection="1">
      <alignment horizontal="center" vertical="center"/>
      <protection locked="0"/>
    </xf>
    <xf numFmtId="0" fontId="10" fillId="6" borderId="114" xfId="1" applyFont="1" applyFill="1" applyBorder="1" applyAlignment="1" applyProtection="1">
      <alignment horizontal="center" vertical="center"/>
      <protection locked="0"/>
    </xf>
    <xf numFmtId="38" fontId="10" fillId="6" borderId="115" xfId="2" applyFont="1" applyFill="1" applyBorder="1" applyAlignment="1" applyProtection="1">
      <alignment horizontal="center" vertical="center"/>
      <protection locked="0"/>
    </xf>
    <xf numFmtId="0" fontId="10" fillId="6" borderId="115" xfId="1" applyFont="1" applyFill="1" applyBorder="1" applyAlignment="1" applyProtection="1">
      <alignment horizontal="center" vertical="center"/>
      <protection locked="0"/>
    </xf>
    <xf numFmtId="0" fontId="6" fillId="0" borderId="0" xfId="1" applyFont="1" applyAlignment="1">
      <alignment horizontal="center" vertical="center" shrinkToFit="1"/>
    </xf>
    <xf numFmtId="181" fontId="10" fillId="2" borderId="84" xfId="1" applyNumberFormat="1" applyFont="1" applyFill="1" applyBorder="1" applyAlignment="1">
      <alignment horizontal="center" vertical="center" shrinkToFit="1"/>
    </xf>
    <xf numFmtId="0" fontId="10" fillId="2" borderId="47" xfId="1" applyFont="1" applyFill="1" applyBorder="1" applyAlignment="1">
      <alignment horizontal="center" vertical="center" wrapText="1"/>
    </xf>
    <xf numFmtId="0" fontId="10" fillId="2" borderId="70" xfId="1" applyFont="1" applyFill="1" applyBorder="1" applyAlignment="1">
      <alignment horizontal="center" vertical="center"/>
    </xf>
    <xf numFmtId="0" fontId="14" fillId="2" borderId="29" xfId="1" applyFont="1" applyFill="1" applyBorder="1" applyAlignment="1">
      <alignment horizontal="center" vertical="center" wrapText="1"/>
    </xf>
    <xf numFmtId="0" fontId="14" fillId="2" borderId="42" xfId="1" applyFont="1" applyFill="1" applyBorder="1" applyAlignment="1">
      <alignment horizontal="center" vertical="center" wrapText="1"/>
    </xf>
    <xf numFmtId="181" fontId="10" fillId="2" borderId="72" xfId="1" applyNumberFormat="1" applyFont="1" applyFill="1" applyBorder="1" applyAlignment="1">
      <alignment horizontal="center" vertical="center" shrinkToFit="1"/>
    </xf>
    <xf numFmtId="38" fontId="6" fillId="6" borderId="3" xfId="2" applyFont="1" applyFill="1" applyBorder="1" applyAlignment="1" applyProtection="1">
      <alignment horizontal="center" vertical="center"/>
      <protection locked="0"/>
    </xf>
    <xf numFmtId="0" fontId="6" fillId="6" borderId="3" xfId="1" applyFont="1" applyFill="1" applyBorder="1" applyAlignment="1" applyProtection="1">
      <alignment horizontal="center" vertical="center"/>
      <protection locked="0"/>
    </xf>
    <xf numFmtId="0" fontId="6" fillId="0" borderId="3" xfId="1" applyFont="1" applyBorder="1" applyAlignment="1">
      <alignment horizontal="center" vertical="center"/>
    </xf>
    <xf numFmtId="0" fontId="10" fillId="0" borderId="115" xfId="1" applyFont="1" applyBorder="1" applyAlignment="1">
      <alignment horizontal="center" vertical="center"/>
    </xf>
    <xf numFmtId="0" fontId="10" fillId="6" borderId="1" xfId="1" applyFont="1" applyFill="1" applyBorder="1" applyAlignment="1">
      <alignment horizontal="center" vertical="center" shrinkToFit="1"/>
    </xf>
    <xf numFmtId="176" fontId="11" fillId="2" borderId="103" xfId="1" applyNumberFormat="1" applyFont="1" applyFill="1" applyBorder="1" applyAlignment="1">
      <alignment horizontal="center" vertical="center"/>
    </xf>
    <xf numFmtId="176" fontId="11" fillId="2" borderId="100" xfId="1" applyNumberFormat="1" applyFont="1" applyFill="1" applyBorder="1" applyAlignment="1">
      <alignment horizontal="center" vertical="center"/>
    </xf>
    <xf numFmtId="176" fontId="11" fillId="2" borderId="105" xfId="1" applyNumberFormat="1" applyFont="1" applyFill="1" applyBorder="1" applyAlignment="1">
      <alignment horizontal="center" vertical="center"/>
    </xf>
    <xf numFmtId="0" fontId="11" fillId="0" borderId="96" xfId="1" applyFont="1" applyBorder="1" applyAlignment="1">
      <alignment horizontal="left" vertical="center"/>
    </xf>
    <xf numFmtId="0" fontId="11" fillId="0" borderId="97" xfId="1" applyFont="1" applyBorder="1" applyAlignment="1">
      <alignment horizontal="left" vertical="center"/>
    </xf>
    <xf numFmtId="0" fontId="11" fillId="0" borderId="98" xfId="1" applyFont="1" applyBorder="1" applyAlignment="1">
      <alignment horizontal="left" vertical="center"/>
    </xf>
    <xf numFmtId="0" fontId="10" fillId="2" borderId="77" xfId="1" applyFont="1" applyFill="1" applyBorder="1" applyAlignment="1">
      <alignment horizontal="center" vertical="center"/>
    </xf>
    <xf numFmtId="0" fontId="10" fillId="2" borderId="71" xfId="1" applyFont="1" applyFill="1" applyBorder="1" applyAlignment="1">
      <alignment horizontal="center" vertical="center"/>
    </xf>
    <xf numFmtId="0" fontId="10" fillId="2" borderId="72" xfId="1" applyFont="1" applyFill="1" applyBorder="1" applyAlignment="1">
      <alignment horizontal="center" vertical="center"/>
    </xf>
    <xf numFmtId="0" fontId="10" fillId="2" borderId="34" xfId="1" applyFont="1" applyFill="1" applyBorder="1" applyAlignment="1">
      <alignment horizontal="center" vertical="center" wrapText="1"/>
    </xf>
    <xf numFmtId="0" fontId="10" fillId="2" borderId="48" xfId="1" applyFont="1" applyFill="1" applyBorder="1" applyAlignment="1">
      <alignment horizontal="center" vertical="center" wrapText="1"/>
    </xf>
    <xf numFmtId="0" fontId="10" fillId="2" borderId="70" xfId="1" applyFont="1" applyFill="1" applyBorder="1" applyAlignment="1">
      <alignment horizontal="center" vertical="center" wrapText="1"/>
    </xf>
    <xf numFmtId="0" fontId="10" fillId="2" borderId="43"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45" xfId="1" applyFont="1" applyFill="1" applyBorder="1" applyAlignment="1">
      <alignment horizontal="center" vertical="center" wrapText="1"/>
    </xf>
    <xf numFmtId="0" fontId="10" fillId="2" borderId="4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4" fillId="2" borderId="42" xfId="1" applyFont="1" applyFill="1" applyBorder="1" applyAlignment="1">
      <alignment horizontal="center" vertical="center"/>
    </xf>
    <xf numFmtId="0" fontId="11" fillId="0" borderId="96" xfId="1" applyFont="1" applyBorder="1" applyAlignment="1">
      <alignment horizontal="left" vertical="center" wrapText="1" shrinkToFit="1"/>
    </xf>
    <xf numFmtId="0" fontId="11" fillId="0" borderId="97" xfId="1" applyFont="1" applyBorder="1" applyAlignment="1">
      <alignment horizontal="left" vertical="center" wrapText="1" shrinkToFit="1"/>
    </xf>
    <xf numFmtId="0" fontId="11" fillId="0" borderId="98" xfId="1" applyFont="1" applyBorder="1" applyAlignment="1">
      <alignment horizontal="left" vertical="center" wrapText="1" shrinkToFit="1"/>
    </xf>
    <xf numFmtId="0" fontId="12" fillId="0" borderId="0" xfId="1" applyFont="1" applyAlignment="1">
      <alignment horizontal="left"/>
    </xf>
    <xf numFmtId="0" fontId="12" fillId="0" borderId="45" xfId="1" applyFont="1" applyBorder="1" applyAlignment="1">
      <alignment horizontal="left"/>
    </xf>
    <xf numFmtId="0" fontId="12" fillId="4" borderId="25" xfId="1" applyFont="1" applyFill="1" applyBorder="1" applyAlignment="1">
      <alignment horizontal="center" vertical="center" wrapText="1"/>
    </xf>
    <xf numFmtId="0" fontId="12" fillId="4" borderId="26" xfId="1" applyFont="1" applyFill="1" applyBorder="1" applyAlignment="1">
      <alignment horizontal="center" vertical="center" wrapText="1"/>
    </xf>
    <xf numFmtId="0" fontId="12" fillId="4" borderId="27" xfId="1" applyFont="1" applyFill="1" applyBorder="1" applyAlignment="1">
      <alignment horizontal="center" vertical="center" wrapText="1"/>
    </xf>
    <xf numFmtId="0" fontId="12" fillId="3" borderId="3" xfId="1" applyFont="1" applyFill="1" applyBorder="1" applyAlignment="1">
      <alignment horizontal="center" vertical="center"/>
    </xf>
    <xf numFmtId="0" fontId="12" fillId="4" borderId="3" xfId="1" applyFont="1" applyFill="1" applyBorder="1" applyAlignment="1">
      <alignment horizontal="center" vertical="center"/>
    </xf>
    <xf numFmtId="38" fontId="10" fillId="0" borderId="25" xfId="2" applyFont="1" applyFill="1" applyBorder="1" applyAlignment="1" applyProtection="1">
      <alignment horizontal="left" vertical="center" wrapText="1"/>
      <protection locked="0"/>
    </xf>
    <xf numFmtId="0" fontId="12" fillId="0" borderId="0" xfId="1" applyFont="1" applyAlignment="1">
      <alignment horizontal="left" vertical="center"/>
    </xf>
    <xf numFmtId="0" fontId="12" fillId="0" borderId="45" xfId="1" applyFont="1" applyBorder="1" applyAlignment="1">
      <alignment horizontal="left" vertical="center"/>
    </xf>
    <xf numFmtId="38" fontId="10" fillId="6" borderId="113" xfId="2" applyFont="1" applyFill="1" applyBorder="1" applyAlignment="1" applyProtection="1">
      <alignment horizontal="center" vertical="center"/>
    </xf>
    <xf numFmtId="38" fontId="10" fillId="6" borderId="114" xfId="2" applyFont="1" applyFill="1" applyBorder="1" applyAlignment="1" applyProtection="1">
      <alignment horizontal="center" vertical="center"/>
    </xf>
    <xf numFmtId="38" fontId="10" fillId="6" borderId="115" xfId="2" applyFont="1" applyFill="1" applyBorder="1" applyAlignment="1" applyProtection="1">
      <alignment horizontal="center" vertical="center"/>
    </xf>
    <xf numFmtId="0" fontId="10" fillId="6" borderId="113" xfId="1" applyFont="1" applyFill="1" applyBorder="1" applyAlignment="1">
      <alignment horizontal="center" vertical="center"/>
    </xf>
    <xf numFmtId="0" fontId="10" fillId="6" borderId="114" xfId="1" applyFont="1" applyFill="1" applyBorder="1" applyAlignment="1">
      <alignment horizontal="center" vertical="center"/>
    </xf>
    <xf numFmtId="0" fontId="10" fillId="6" borderId="115" xfId="1" applyFont="1" applyFill="1" applyBorder="1" applyAlignment="1">
      <alignment horizontal="center" vertical="center"/>
    </xf>
  </cellXfs>
  <cellStyles count="4">
    <cellStyle name="桁区切り" xfId="2" builtinId="6"/>
    <cellStyle name="通貨" xfId="3" builtinId="7"/>
    <cellStyle name="標準" xfId="0" builtinId="0"/>
    <cellStyle name="標準_改!私立保育所延長保育事業実績報告書" xfId="1" xr:uid="{00000000-0005-0000-0000-000003000000}"/>
  </cellStyles>
  <dxfs count="2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9BBB59"/>
      <color rgb="FFFFFF66"/>
      <color rgb="FFEBFD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56029</xdr:colOff>
      <xdr:row>32</xdr:row>
      <xdr:rowOff>268596</xdr:rowOff>
    </xdr:from>
    <xdr:to>
      <xdr:col>19</xdr:col>
      <xdr:colOff>23850</xdr:colOff>
      <xdr:row>36</xdr:row>
      <xdr:rowOff>15908</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840441" y="9199684"/>
          <a:ext cx="3508880" cy="1271312"/>
        </a:xfrm>
        <a:prstGeom prst="wedgeRoundRectCallout">
          <a:avLst>
            <a:gd name="adj1" fmla="val -3820"/>
            <a:gd name="adj2" fmla="val 50072"/>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分未満で利用があった児童は▲を記入してください。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生活保護世帯，非課税世帯，多子の場合，</a:t>
          </a:r>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分未満の利用でも補助金の減免対象となります。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342336</xdr:colOff>
      <xdr:row>2</xdr:row>
      <xdr:rowOff>0</xdr:rowOff>
    </xdr:from>
    <xdr:to>
      <xdr:col>12</xdr:col>
      <xdr:colOff>212908</xdr:colOff>
      <xdr:row>3</xdr:row>
      <xdr:rowOff>296208</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342336" y="336176"/>
          <a:ext cx="2447925" cy="565150"/>
        </a:xfrm>
        <a:prstGeom prst="roundRect">
          <a:avLst/>
        </a:prstGeom>
        <a:solidFill>
          <a:schemeClr val="tx2">
            <a:lumMod val="40000"/>
            <a:lumOff val="6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游ゴシック" panose="020B0400000000000000" pitchFamily="50" charset="-128"/>
              <a:ea typeface="游ゴシック" panose="020B0400000000000000" pitchFamily="50" charset="-128"/>
            </a:rPr>
            <a:t>作成例</a:t>
          </a:r>
          <a:r>
            <a:rPr kumimoji="1" lang="en-US" altLang="ja-JP" sz="1800">
              <a:solidFill>
                <a:schemeClr val="tx1"/>
              </a:solidFill>
              <a:latin typeface="游ゴシック" panose="020B0400000000000000" pitchFamily="50" charset="-128"/>
              <a:ea typeface="游ゴシック" panose="020B0400000000000000" pitchFamily="50" charset="-128"/>
            </a:rPr>
            <a:t>※</a:t>
          </a:r>
          <a:r>
            <a:rPr kumimoji="1" lang="ja-JP" altLang="en-US" sz="1800">
              <a:solidFill>
                <a:schemeClr val="tx1"/>
              </a:solidFill>
              <a:latin typeface="游ゴシック" panose="020B0400000000000000" pitchFamily="50" charset="-128"/>
              <a:ea typeface="游ゴシック" panose="020B0400000000000000" pitchFamily="50" charset="-128"/>
            </a:rPr>
            <a:t>月額制用</a:t>
          </a:r>
        </a:p>
      </xdr:txBody>
    </xdr:sp>
    <xdr:clientData/>
  </xdr:twoCellAnchor>
  <xdr:twoCellAnchor>
    <xdr:from>
      <xdr:col>10</xdr:col>
      <xdr:colOff>398365</xdr:colOff>
      <xdr:row>10</xdr:row>
      <xdr:rowOff>79561</xdr:rowOff>
    </xdr:from>
    <xdr:to>
      <xdr:col>16</xdr:col>
      <xdr:colOff>127891</xdr:colOff>
      <xdr:row>12</xdr:row>
      <xdr:rowOff>65429</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2056836" y="2298326"/>
          <a:ext cx="1724173" cy="411691"/>
        </a:xfrm>
        <a:prstGeom prst="wedgeRoundRectCallout">
          <a:avLst>
            <a:gd name="adj1" fmla="val 18096"/>
            <a:gd name="adj2" fmla="val 7951"/>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月額制なので記載不要</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24</xdr:col>
      <xdr:colOff>96927</xdr:colOff>
      <xdr:row>9</xdr:row>
      <xdr:rowOff>186017</xdr:rowOff>
    </xdr:from>
    <xdr:to>
      <xdr:col>32</xdr:col>
      <xdr:colOff>28159</xdr:colOff>
      <xdr:row>11</xdr:row>
      <xdr:rowOff>183091</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5542986" y="2203076"/>
          <a:ext cx="1724173" cy="411691"/>
        </a:xfrm>
        <a:prstGeom prst="wedgeRoundRectCallout">
          <a:avLst>
            <a:gd name="adj1" fmla="val 18096"/>
            <a:gd name="adj2" fmla="val 7951"/>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月額制なので記載不要</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44</xdr:col>
      <xdr:colOff>140094</xdr:colOff>
      <xdr:row>19</xdr:row>
      <xdr:rowOff>219238</xdr:rowOff>
    </xdr:from>
    <xdr:to>
      <xdr:col>53</xdr:col>
      <xdr:colOff>54370</xdr:colOff>
      <xdr:row>20</xdr:row>
      <xdr:rowOff>351283</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10068506" y="4230944"/>
          <a:ext cx="2009776" cy="479427"/>
        </a:xfrm>
        <a:prstGeom prst="wedgeRoundRectCallout">
          <a:avLst>
            <a:gd name="adj1" fmla="val 9915"/>
            <a:gd name="adj2" fmla="val 94341"/>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減免額は記載不要です。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106452</xdr:colOff>
      <xdr:row>14</xdr:row>
      <xdr:rowOff>201146</xdr:rowOff>
    </xdr:from>
    <xdr:to>
      <xdr:col>15</xdr:col>
      <xdr:colOff>112749</xdr:colOff>
      <xdr:row>19</xdr:row>
      <xdr:rowOff>194983</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1036540" y="3249146"/>
          <a:ext cx="2505209" cy="957543"/>
        </a:xfrm>
        <a:prstGeom prst="wedgeRoundRectCallout">
          <a:avLst>
            <a:gd name="adj1" fmla="val -35804"/>
            <a:gd name="adj2" fmla="val 7756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実際に利用した児童のみ記入してください。（在籍児童全員を記入する必要はありません。）</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12735</xdr:colOff>
      <xdr:row>5</xdr:row>
      <xdr:rowOff>201990</xdr:rowOff>
    </xdr:from>
    <xdr:to>
      <xdr:col>42</xdr:col>
      <xdr:colOff>60136</xdr:colOff>
      <xdr:row>7</xdr:row>
      <xdr:rowOff>120622</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7924088" y="1300166"/>
          <a:ext cx="1616224" cy="411691"/>
        </a:xfrm>
        <a:prstGeom prst="wedgeRoundRectCallout">
          <a:avLst>
            <a:gd name="adj1" fmla="val 62296"/>
            <a:gd name="adj2" fmla="val -61458"/>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プルダウンで選択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50885</xdr:colOff>
      <xdr:row>28</xdr:row>
      <xdr:rowOff>170959</xdr:rowOff>
    </xdr:from>
    <xdr:to>
      <xdr:col>13</xdr:col>
      <xdr:colOff>24675</xdr:colOff>
      <xdr:row>31</xdr:row>
      <xdr:rowOff>282388</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831935" y="7571884"/>
          <a:ext cx="2059765" cy="1254429"/>
        </a:xfrm>
        <a:prstGeom prst="wedgeRoundRectCallout">
          <a:avLst>
            <a:gd name="adj1" fmla="val 35322"/>
            <a:gd name="adj2" fmla="val -9710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174647</xdr:colOff>
      <xdr:row>27</xdr:row>
      <xdr:rowOff>347382</xdr:rowOff>
    </xdr:from>
    <xdr:to>
      <xdr:col>28</xdr:col>
      <xdr:colOff>177637</xdr:colOff>
      <xdr:row>31</xdr:row>
      <xdr:rowOff>302559</xdr:rowOff>
    </xdr:to>
    <xdr:sp macro="" textlink="">
      <xdr:nvSpPr>
        <xdr:cNvPr id="10" name="角丸四角形吹き出し 9">
          <a:extLst>
            <a:ext uri="{FF2B5EF4-FFF2-40B4-BE49-F238E27FC236}">
              <a16:creationId xmlns:a16="http://schemas.microsoft.com/office/drawing/2014/main" id="{00000000-0008-0000-0000-00000A000000}"/>
            </a:ext>
          </a:extLst>
        </xdr:cNvPr>
        <xdr:cNvSpPr/>
      </xdr:nvSpPr>
      <xdr:spPr>
        <a:xfrm>
          <a:off x="3065765" y="7373470"/>
          <a:ext cx="3454401" cy="1479177"/>
        </a:xfrm>
        <a:prstGeom prst="wedgeRoundRectCallout">
          <a:avLst>
            <a:gd name="adj1" fmla="val -55057"/>
            <a:gd name="adj2" fmla="val -111016"/>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同一世帯から</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人以上の延長保育を利用している場合，多子減免の対象となります。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多子減免を適応している児童は「〇」と記載してください。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u="sng">
              <a:solidFill>
                <a:schemeClr val="tx1"/>
              </a:solidFill>
              <a:latin typeface="ＭＳ ゴシック" panose="020B0609070205080204" pitchFamily="49" charset="-128"/>
              <a:ea typeface="ＭＳ ゴシック" panose="020B0609070205080204" pitchFamily="49" charset="-128"/>
            </a:rPr>
            <a:t>※</a:t>
          </a:r>
          <a:r>
            <a:rPr kumimoji="1" lang="ja-JP" altLang="en-US" sz="1100" u="sng">
              <a:solidFill>
                <a:schemeClr val="tx1"/>
              </a:solidFill>
              <a:latin typeface="ＭＳ ゴシック" panose="020B0609070205080204" pitchFamily="49" charset="-128"/>
              <a:ea typeface="ＭＳ ゴシック" panose="020B0609070205080204" pitchFamily="49" charset="-128"/>
            </a:rPr>
            <a:t>生活保護世帯及び非課税世帯と兼ねることはできません。</a:t>
          </a:r>
          <a:endParaRPr kumimoji="1" lang="en-US" altLang="ja-JP" sz="1100"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15</xdr:col>
      <xdr:colOff>78980</xdr:colOff>
      <xdr:row>37</xdr:row>
      <xdr:rowOff>73469</xdr:rowOff>
    </xdr:from>
    <xdr:to>
      <xdr:col>29</xdr:col>
      <xdr:colOff>194196</xdr:colOff>
      <xdr:row>38</xdr:row>
      <xdr:rowOff>308722</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3507980" y="10909557"/>
          <a:ext cx="3252863" cy="616253"/>
        </a:xfrm>
        <a:prstGeom prst="wedgeRoundRectCallout">
          <a:avLst>
            <a:gd name="adj1" fmla="val 28345"/>
            <a:gd name="adj2" fmla="val -18935"/>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7</xdr:col>
      <xdr:colOff>128765</xdr:colOff>
      <xdr:row>52</xdr:row>
      <xdr:rowOff>323730</xdr:rowOff>
    </xdr:from>
    <xdr:to>
      <xdr:col>17</xdr:col>
      <xdr:colOff>183212</xdr:colOff>
      <xdr:row>57</xdr:row>
      <xdr:rowOff>257735</xdr:rowOff>
    </xdr:to>
    <xdr:sp macro="" textlink="">
      <xdr:nvSpPr>
        <xdr:cNvPr id="12" name="角丸四角形吹き出し 11">
          <a:extLst>
            <a:ext uri="{FF2B5EF4-FFF2-40B4-BE49-F238E27FC236}">
              <a16:creationId xmlns:a16="http://schemas.microsoft.com/office/drawing/2014/main" id="{00000000-0008-0000-0000-00000C000000}"/>
            </a:ext>
          </a:extLst>
        </xdr:cNvPr>
        <xdr:cNvSpPr/>
      </xdr:nvSpPr>
      <xdr:spPr>
        <a:xfrm>
          <a:off x="1350206" y="15955936"/>
          <a:ext cx="2710241" cy="1603681"/>
        </a:xfrm>
        <a:prstGeom prst="wedgeRoundRectCallout">
          <a:avLst>
            <a:gd name="adj1" fmla="val 11775"/>
            <a:gd name="adj2" fmla="val -101247"/>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a:t>
          </a:r>
          <a:r>
            <a:rPr kumimoji="1" lang="en-US" altLang="ja-JP" sz="1100">
              <a:solidFill>
                <a:schemeClr val="tx1"/>
              </a:solidFill>
              <a:latin typeface="ＭＳ ゴシック" panose="020B0609070205080204" pitchFamily="49" charset="-128"/>
              <a:ea typeface="ＭＳ ゴシック" panose="020B0609070205080204" pitchFamily="49" charset="-128"/>
            </a:rPr>
            <a:t>C</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短時間のみ</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※C6</a:t>
          </a:r>
          <a:r>
            <a:rPr kumimoji="1" lang="ja-JP" altLang="en-US" sz="1100">
              <a:solidFill>
                <a:schemeClr val="tx1"/>
              </a:solidFill>
              <a:latin typeface="ＭＳ ゴシック" panose="020B0609070205080204" pitchFamily="49" charset="-128"/>
              <a:ea typeface="ＭＳ ゴシック" panose="020B0609070205080204" pitchFamily="49" charset="-128"/>
            </a:rPr>
            <a:t>階層以降は「他」です。</a:t>
          </a:r>
        </a:p>
      </xdr:txBody>
    </xdr:sp>
    <xdr:clientData/>
  </xdr:twoCellAnchor>
  <xdr:twoCellAnchor>
    <xdr:from>
      <xdr:col>30</xdr:col>
      <xdr:colOff>140630</xdr:colOff>
      <xdr:row>27</xdr:row>
      <xdr:rowOff>98600</xdr:rowOff>
    </xdr:from>
    <xdr:to>
      <xdr:col>52</xdr:col>
      <xdr:colOff>47034</xdr:colOff>
      <xdr:row>36</xdr:row>
      <xdr:rowOff>134472</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6931395" y="7124688"/>
          <a:ext cx="4960257" cy="3464872"/>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050">
            <a:latin typeface="+mj-ea"/>
            <a:ea typeface="+mj-ea"/>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a:t>
          </a:r>
          <a:r>
            <a:rPr kumimoji="1" lang="ja-JP" altLang="en-US" sz="1050">
              <a:solidFill>
                <a:schemeClr val="tx1"/>
              </a:solidFill>
              <a:latin typeface="ＭＳ ゴシック" panose="020B0609070205080204" pitchFamily="49" charset="-128"/>
              <a:ea typeface="ＭＳ ゴシック" panose="020B0609070205080204" pitchFamily="49" charset="-128"/>
            </a:rPr>
            <a:t>平均利用児童数の考え方</a:t>
          </a:r>
          <a:r>
            <a:rPr kumimoji="1" lang="en-US" altLang="ja-JP" sz="105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延長時間区分における各週の最も多い利用児童数をもって平均し、小数点第１位を四捨五入して得た数となります。</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この記入例における各週の最も多い利用児童数は下記の通り。</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①第１週・・・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②第２週・・・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③第３週・・・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④第４週・・・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⑤第５週・・・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0</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時間延長は</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分延長としても数える。）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分延長の平均利用児童数は、</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４人（第１週）＋３人（第２週）＋４人（第３週）＋４人（第４週）・・・と各週の児童数を合計し、年間の週数で割り、算出する。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時間延長の平均利用児童数も同様に算出する。</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latin typeface="+mj-ea"/>
            <a:ea typeface="+mj-ea"/>
          </a:endParaRPr>
        </a:p>
        <a:p>
          <a:pPr algn="l"/>
          <a:endParaRPr kumimoji="1" lang="en-US" altLang="ja-JP" sz="2000">
            <a:latin typeface="+mj-ea"/>
            <a:ea typeface="+mj-ea"/>
          </a:endParaRPr>
        </a:p>
        <a:p>
          <a:pPr algn="l"/>
          <a:endParaRPr kumimoji="1" lang="en-US" altLang="ja-JP" sz="2000">
            <a:latin typeface="+mj-ea"/>
            <a:ea typeface="+mj-ea"/>
          </a:endParaRPr>
        </a:p>
      </xdr:txBody>
    </xdr:sp>
    <xdr:clientData/>
  </xdr:twoCellAnchor>
  <xdr:twoCellAnchor>
    <xdr:from>
      <xdr:col>0</xdr:col>
      <xdr:colOff>157280</xdr:colOff>
      <xdr:row>37</xdr:row>
      <xdr:rowOff>294784</xdr:rowOff>
    </xdr:from>
    <xdr:to>
      <xdr:col>4</xdr:col>
      <xdr:colOff>27674</xdr:colOff>
      <xdr:row>38</xdr:row>
      <xdr:rowOff>247159</xdr:rowOff>
    </xdr:to>
    <xdr:sp macro="" textlink="">
      <xdr:nvSpPr>
        <xdr:cNvPr id="14" name="角丸四角形吹き出し 13">
          <a:extLst>
            <a:ext uri="{FF2B5EF4-FFF2-40B4-BE49-F238E27FC236}">
              <a16:creationId xmlns:a16="http://schemas.microsoft.com/office/drawing/2014/main" id="{00000000-0008-0000-0000-00000E000000}"/>
            </a:ext>
          </a:extLst>
        </xdr:cNvPr>
        <xdr:cNvSpPr/>
      </xdr:nvSpPr>
      <xdr:spPr>
        <a:xfrm>
          <a:off x="157280" y="11130872"/>
          <a:ext cx="654806" cy="333375"/>
        </a:xfrm>
        <a:prstGeom prst="wedgeRoundRectCallout">
          <a:avLst>
            <a:gd name="adj1" fmla="val -5704"/>
            <a:gd name="adj2" fmla="val 10621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123261</xdr:colOff>
      <xdr:row>52</xdr:row>
      <xdr:rowOff>299719</xdr:rowOff>
    </xdr:from>
    <xdr:to>
      <xdr:col>3</xdr:col>
      <xdr:colOff>140844</xdr:colOff>
      <xdr:row>53</xdr:row>
      <xdr:rowOff>252094</xdr:rowOff>
    </xdr:to>
    <xdr:sp macro="" textlink="">
      <xdr:nvSpPr>
        <xdr:cNvPr id="15" name="角丸四角形吹き出し 14">
          <a:extLst>
            <a:ext uri="{FF2B5EF4-FFF2-40B4-BE49-F238E27FC236}">
              <a16:creationId xmlns:a16="http://schemas.microsoft.com/office/drawing/2014/main" id="{00000000-0008-0000-0000-00000F000000}"/>
            </a:ext>
          </a:extLst>
        </xdr:cNvPr>
        <xdr:cNvSpPr/>
      </xdr:nvSpPr>
      <xdr:spPr>
        <a:xfrm>
          <a:off x="123261" y="15931925"/>
          <a:ext cx="656318" cy="333375"/>
        </a:xfrm>
        <a:prstGeom prst="wedgeRoundRectCallout">
          <a:avLst>
            <a:gd name="adj1" fmla="val -5704"/>
            <a:gd name="adj2" fmla="val 10621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90202</xdr:colOff>
      <xdr:row>51</xdr:row>
      <xdr:rowOff>152400</xdr:rowOff>
    </xdr:from>
    <xdr:to>
      <xdr:col>35</xdr:col>
      <xdr:colOff>205418</xdr:colOff>
      <xdr:row>53</xdr:row>
      <xdr:rowOff>57150</xdr:rowOff>
    </xdr:to>
    <xdr:sp macro="" textlink="">
      <xdr:nvSpPr>
        <xdr:cNvPr id="16" name="角丸四角形吹き出し 15">
          <a:extLst>
            <a:ext uri="{FF2B5EF4-FFF2-40B4-BE49-F238E27FC236}">
              <a16:creationId xmlns:a16="http://schemas.microsoft.com/office/drawing/2014/main" id="{00000000-0008-0000-0000-000010000000}"/>
            </a:ext>
          </a:extLst>
        </xdr:cNvPr>
        <xdr:cNvSpPr/>
      </xdr:nvSpPr>
      <xdr:spPr>
        <a:xfrm>
          <a:off x="4863908" y="15403606"/>
          <a:ext cx="3252863" cy="666750"/>
        </a:xfrm>
        <a:prstGeom prst="wedgeRoundRectCallout">
          <a:avLst>
            <a:gd name="adj1" fmla="val 28345"/>
            <a:gd name="adj2" fmla="val -18935"/>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38</xdr:col>
      <xdr:colOff>159680</xdr:colOff>
      <xdr:row>58</xdr:row>
      <xdr:rowOff>333935</xdr:rowOff>
    </xdr:from>
    <xdr:to>
      <xdr:col>41</xdr:col>
      <xdr:colOff>143645</xdr:colOff>
      <xdr:row>60</xdr:row>
      <xdr:rowOff>17369</xdr:rowOff>
    </xdr:to>
    <xdr:sp macro="" textlink="">
      <xdr:nvSpPr>
        <xdr:cNvPr id="17" name="角丸四角形吹き出し 16">
          <a:extLst>
            <a:ext uri="{FF2B5EF4-FFF2-40B4-BE49-F238E27FC236}">
              <a16:creationId xmlns:a16="http://schemas.microsoft.com/office/drawing/2014/main" id="{00000000-0008-0000-0000-000011000000}"/>
            </a:ext>
          </a:extLst>
        </xdr:cNvPr>
        <xdr:cNvSpPr/>
      </xdr:nvSpPr>
      <xdr:spPr>
        <a:xfrm>
          <a:off x="8743386" y="17938376"/>
          <a:ext cx="656318" cy="333375"/>
        </a:xfrm>
        <a:prstGeom prst="wedgeRoundRectCallout">
          <a:avLst>
            <a:gd name="adj1" fmla="val -5704"/>
            <a:gd name="adj2" fmla="val 10621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3358</xdr:colOff>
      <xdr:row>46</xdr:row>
      <xdr:rowOff>145117</xdr:rowOff>
    </xdr:from>
    <xdr:to>
      <xdr:col>45</xdr:col>
      <xdr:colOff>205624</xdr:colOff>
      <xdr:row>48</xdr:row>
      <xdr:rowOff>150720</xdr:rowOff>
    </xdr:to>
    <xdr:sp macro="" textlink="">
      <xdr:nvSpPr>
        <xdr:cNvPr id="18" name="角丸四角形吹き出し 17">
          <a:extLst>
            <a:ext uri="{FF2B5EF4-FFF2-40B4-BE49-F238E27FC236}">
              <a16:creationId xmlns:a16="http://schemas.microsoft.com/office/drawing/2014/main" id="{00000000-0008-0000-0000-000012000000}"/>
            </a:ext>
          </a:extLst>
        </xdr:cNvPr>
        <xdr:cNvSpPr/>
      </xdr:nvSpPr>
      <xdr:spPr>
        <a:xfrm>
          <a:off x="8442508" y="13889692"/>
          <a:ext cx="2031066" cy="481853"/>
        </a:xfrm>
        <a:prstGeom prst="wedgeRoundRectCallout">
          <a:avLst>
            <a:gd name="adj1" fmla="val 50060"/>
            <a:gd name="adj2" fmla="val 96678"/>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減免額は記載不要です。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14</xdr:row>
      <xdr:rowOff>115420</xdr:rowOff>
    </xdr:from>
    <xdr:to>
      <xdr:col>13</xdr:col>
      <xdr:colOff>29829</xdr:colOff>
      <xdr:row>19</xdr:row>
      <xdr:rowOff>104214</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395007" y="3163420"/>
          <a:ext cx="2525940" cy="952500"/>
        </a:xfrm>
        <a:prstGeom prst="wedgeRoundRectCallout">
          <a:avLst>
            <a:gd name="adj1" fmla="val -35804"/>
            <a:gd name="adj2" fmla="val 7756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実際に利用した児童のみ記入してください。（在籍児童全員を記入する必要はありません。）</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35</xdr:col>
      <xdr:colOff>93981</xdr:colOff>
      <xdr:row>5</xdr:row>
      <xdr:rowOff>190784</xdr:rowOff>
    </xdr:from>
    <xdr:to>
      <xdr:col>42</xdr:col>
      <xdr:colOff>141382</xdr:colOff>
      <xdr:row>7</xdr:row>
      <xdr:rowOff>109416</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8005334" y="1288960"/>
          <a:ext cx="1616224" cy="411691"/>
        </a:xfrm>
        <a:prstGeom prst="wedgeRoundRectCallout">
          <a:avLst>
            <a:gd name="adj1" fmla="val 62296"/>
            <a:gd name="adj2" fmla="val -61458"/>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プルダウンで選択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59853</xdr:colOff>
      <xdr:row>28</xdr:row>
      <xdr:rowOff>283578</xdr:rowOff>
    </xdr:from>
    <xdr:to>
      <xdr:col>13</xdr:col>
      <xdr:colOff>182681</xdr:colOff>
      <xdr:row>32</xdr:row>
      <xdr:rowOff>14007</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989941" y="7690666"/>
          <a:ext cx="2083858" cy="1254429"/>
        </a:xfrm>
        <a:prstGeom prst="wedgeRoundRectCallout">
          <a:avLst>
            <a:gd name="adj1" fmla="val 35322"/>
            <a:gd name="adj2" fmla="val -9710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120862</xdr:colOff>
      <xdr:row>27</xdr:row>
      <xdr:rowOff>128058</xdr:rowOff>
    </xdr:from>
    <xdr:to>
      <xdr:col>29</xdr:col>
      <xdr:colOff>213498</xdr:colOff>
      <xdr:row>31</xdr:row>
      <xdr:rowOff>333376</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3325744" y="7154146"/>
          <a:ext cx="3454401" cy="1729318"/>
        </a:xfrm>
        <a:prstGeom prst="wedgeRoundRectCallout">
          <a:avLst>
            <a:gd name="adj1" fmla="val -57328"/>
            <a:gd name="adj2" fmla="val -119440"/>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同一世帯から</a:t>
          </a:r>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人以上の延長保育を利用している場合，多子減免の対象となります。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多子減免を適応している児童は「〇」と記載してください。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u="sng">
              <a:solidFill>
                <a:schemeClr val="tx1"/>
              </a:solidFill>
              <a:latin typeface="ＭＳ ゴシック" panose="020B0609070205080204" pitchFamily="49" charset="-128"/>
              <a:ea typeface="ＭＳ ゴシック" panose="020B0609070205080204" pitchFamily="49" charset="-128"/>
            </a:rPr>
            <a:t>※</a:t>
          </a:r>
          <a:r>
            <a:rPr kumimoji="1" lang="ja-JP" altLang="en-US" sz="1100" u="sng">
              <a:solidFill>
                <a:schemeClr val="tx1"/>
              </a:solidFill>
              <a:latin typeface="ＭＳ ゴシック" panose="020B0609070205080204" pitchFamily="49" charset="-128"/>
              <a:ea typeface="ＭＳ ゴシック" panose="020B0609070205080204" pitchFamily="49" charset="-128"/>
            </a:rPr>
            <a:t>生活保護世帯及び非課税世帯と兼ねることはできません。</a:t>
          </a:r>
          <a:endParaRPr kumimoji="1" lang="en-US" altLang="ja-JP" sz="1100"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8</xdr:col>
      <xdr:colOff>77782</xdr:colOff>
      <xdr:row>52</xdr:row>
      <xdr:rowOff>295715</xdr:rowOff>
    </xdr:from>
    <xdr:to>
      <xdr:col>18</xdr:col>
      <xdr:colOff>82363</xdr:colOff>
      <xdr:row>57</xdr:row>
      <xdr:rowOff>229720</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1444900" y="15927921"/>
          <a:ext cx="2738816" cy="1603681"/>
        </a:xfrm>
        <a:prstGeom prst="wedgeRoundRectCallout">
          <a:avLst>
            <a:gd name="adj1" fmla="val 2037"/>
            <a:gd name="adj2" fmla="val -101841"/>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生活保護世帯→「生」</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非課税世帯→「非」</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a:t>
          </a:r>
          <a:r>
            <a:rPr kumimoji="1" lang="en-US" altLang="ja-JP" sz="1100">
              <a:solidFill>
                <a:schemeClr val="tx1"/>
              </a:solidFill>
              <a:latin typeface="ＭＳ ゴシック" panose="020B0609070205080204" pitchFamily="49" charset="-128"/>
              <a:ea typeface="ＭＳ ゴシック" panose="020B0609070205080204" pitchFamily="49" charset="-128"/>
            </a:rPr>
            <a:t>C</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短時間のみ</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その他の世帯→「他」</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※C6</a:t>
          </a:r>
          <a:r>
            <a:rPr kumimoji="1" lang="ja-JP" altLang="en-US" sz="1100">
              <a:solidFill>
                <a:schemeClr val="tx1"/>
              </a:solidFill>
              <a:latin typeface="ＭＳ ゴシック" panose="020B0609070205080204" pitchFamily="49" charset="-128"/>
              <a:ea typeface="ＭＳ ゴシック" panose="020B0609070205080204" pitchFamily="49" charset="-128"/>
            </a:rPr>
            <a:t>階層以降は「他」です。</a:t>
          </a:r>
        </a:p>
      </xdr:txBody>
    </xdr:sp>
    <xdr:clientData/>
  </xdr:twoCellAnchor>
  <xdr:twoCellAnchor>
    <xdr:from>
      <xdr:col>32</xdr:col>
      <xdr:colOff>61632</xdr:colOff>
      <xdr:row>33</xdr:row>
      <xdr:rowOff>38648</xdr:rowOff>
    </xdr:from>
    <xdr:to>
      <xdr:col>54</xdr:col>
      <xdr:colOff>57683</xdr:colOff>
      <xdr:row>43</xdr:row>
      <xdr:rowOff>277345</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7300632" y="9350736"/>
          <a:ext cx="4960257" cy="369010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en-US" altLang="ja-JP" sz="1050">
            <a:latin typeface="+mj-ea"/>
            <a:ea typeface="+mj-ea"/>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a:t>
          </a:r>
          <a:r>
            <a:rPr kumimoji="1" lang="ja-JP" altLang="en-US" sz="1050">
              <a:solidFill>
                <a:schemeClr val="tx1"/>
              </a:solidFill>
              <a:latin typeface="ＭＳ ゴシック" panose="020B0609070205080204" pitchFamily="49" charset="-128"/>
              <a:ea typeface="ＭＳ ゴシック" panose="020B0609070205080204" pitchFamily="49" charset="-128"/>
            </a:rPr>
            <a:t>平均利用児童数の考え方</a:t>
          </a:r>
          <a:r>
            <a:rPr kumimoji="1" lang="en-US" altLang="ja-JP" sz="1050">
              <a:solidFill>
                <a:schemeClr val="tx1"/>
              </a:solidFill>
              <a:latin typeface="ＭＳ ゴシック" panose="020B0609070205080204" pitchFamily="49" charset="-128"/>
              <a:ea typeface="ＭＳ ゴシック" panose="020B0609070205080204" pitchFamily="49" charset="-128"/>
            </a:rPr>
            <a:t>】</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延長時間区分における各週の最も多い利用児童数をもって平均し、小数点第１位を四捨五入して得た数となります。</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この記入例における各週の最も多い利用児童数は下記の通り。</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①第１週・・・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②第２週・・・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③第３週・・・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④第４週・・・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3</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2</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⑤第５週・・・</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a:t>
          </a:r>
          <a:r>
            <a:rPr kumimoji="1" lang="en-US" altLang="ja-JP" sz="1050">
              <a:solidFill>
                <a:schemeClr val="tx1"/>
              </a:solidFill>
              <a:latin typeface="ＭＳ ゴシック" panose="020B0609070205080204" pitchFamily="49" charset="-128"/>
              <a:ea typeface="ＭＳ ゴシック" panose="020B0609070205080204" pitchFamily="49" charset="-128"/>
            </a:rPr>
            <a:t>4</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人</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a:t>
          </a:r>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時間延長は</a:t>
          </a:r>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分延長としても数える。）</a:t>
          </a:r>
        </a:p>
        <a:p>
          <a:pPr algn="l"/>
          <a:endParaRPr kumimoji="1" lang="ja-JP" altLang="en-US" sz="105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30</a:t>
          </a:r>
          <a:r>
            <a:rPr kumimoji="1" lang="ja-JP" altLang="en-US" sz="1050">
              <a:solidFill>
                <a:schemeClr val="tx1"/>
              </a:solidFill>
              <a:latin typeface="ＭＳ ゴシック" panose="020B0609070205080204" pitchFamily="49" charset="-128"/>
              <a:ea typeface="ＭＳ ゴシック" panose="020B0609070205080204" pitchFamily="49" charset="-128"/>
            </a:rPr>
            <a:t>分延長の平均利用児童数は、</a:t>
          </a:r>
        </a:p>
        <a:p>
          <a:pPr algn="l"/>
          <a:r>
            <a:rPr kumimoji="1" lang="ja-JP" altLang="en-US" sz="1050">
              <a:solidFill>
                <a:schemeClr val="tx1"/>
              </a:solidFill>
              <a:latin typeface="ＭＳ ゴシック" panose="020B0609070205080204" pitchFamily="49" charset="-128"/>
              <a:ea typeface="ＭＳ ゴシック" panose="020B0609070205080204" pitchFamily="49" charset="-128"/>
            </a:rPr>
            <a:t>４人（第１週）＋３人（第２週）＋４人（第３週）＋３人（第４週）・・・と各週の児童数を合計し、年間の週数で割り、算出する。</a:t>
          </a:r>
        </a:p>
        <a:p>
          <a:pPr algn="l"/>
          <a:r>
            <a:rPr kumimoji="1" lang="en-US" altLang="ja-JP" sz="1050">
              <a:solidFill>
                <a:schemeClr val="tx1"/>
              </a:solidFill>
              <a:latin typeface="ＭＳ ゴシック" panose="020B0609070205080204" pitchFamily="49" charset="-128"/>
              <a:ea typeface="ＭＳ ゴシック" panose="020B0609070205080204" pitchFamily="49" charset="-128"/>
            </a:rPr>
            <a:t>1</a:t>
          </a:r>
          <a:r>
            <a:rPr kumimoji="1" lang="ja-JP" altLang="en-US" sz="1050">
              <a:solidFill>
                <a:schemeClr val="tx1"/>
              </a:solidFill>
              <a:latin typeface="ＭＳ ゴシック" panose="020B0609070205080204" pitchFamily="49" charset="-128"/>
              <a:ea typeface="ＭＳ ゴシック" panose="020B0609070205080204" pitchFamily="49" charset="-128"/>
            </a:rPr>
            <a:t>時間延長の平均利用児童数も同様に算出する。</a:t>
          </a:r>
          <a:endParaRPr kumimoji="1" lang="en-US" altLang="ja-JP" sz="1050">
            <a:latin typeface="+mj-ea"/>
            <a:ea typeface="+mj-ea"/>
          </a:endParaRPr>
        </a:p>
        <a:p>
          <a:pPr algn="l"/>
          <a:endParaRPr kumimoji="1" lang="en-US" altLang="ja-JP" sz="2000">
            <a:latin typeface="+mj-ea"/>
            <a:ea typeface="+mj-ea"/>
          </a:endParaRPr>
        </a:p>
        <a:p>
          <a:pPr algn="l"/>
          <a:endParaRPr kumimoji="1" lang="en-US" altLang="ja-JP" sz="2000">
            <a:latin typeface="+mj-ea"/>
            <a:ea typeface="+mj-ea"/>
          </a:endParaRPr>
        </a:p>
      </xdr:txBody>
    </xdr:sp>
    <xdr:clientData/>
  </xdr:twoCellAnchor>
  <xdr:twoCellAnchor>
    <xdr:from>
      <xdr:col>1</xdr:col>
      <xdr:colOff>0</xdr:colOff>
      <xdr:row>52</xdr:row>
      <xdr:rowOff>307563</xdr:rowOff>
    </xdr:from>
    <xdr:to>
      <xdr:col>5</xdr:col>
      <xdr:colOff>73612</xdr:colOff>
      <xdr:row>53</xdr:row>
      <xdr:rowOff>259938</xdr:rowOff>
    </xdr:to>
    <xdr:sp macro="" textlink="">
      <xdr:nvSpPr>
        <xdr:cNvPr id="8" name="角丸四角形吹き出し 7">
          <a:extLst>
            <a:ext uri="{FF2B5EF4-FFF2-40B4-BE49-F238E27FC236}">
              <a16:creationId xmlns:a16="http://schemas.microsoft.com/office/drawing/2014/main" id="{00000000-0008-0000-0100-000008000000}"/>
            </a:ext>
          </a:extLst>
        </xdr:cNvPr>
        <xdr:cNvSpPr/>
      </xdr:nvSpPr>
      <xdr:spPr>
        <a:xfrm>
          <a:off x="347382" y="15939769"/>
          <a:ext cx="656318" cy="333375"/>
        </a:xfrm>
        <a:prstGeom prst="wedgeRoundRectCallout">
          <a:avLst>
            <a:gd name="adj1" fmla="val -5704"/>
            <a:gd name="adj2" fmla="val 10621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7844</xdr:colOff>
      <xdr:row>51</xdr:row>
      <xdr:rowOff>208989</xdr:rowOff>
    </xdr:from>
    <xdr:to>
      <xdr:col>34</xdr:col>
      <xdr:colOff>123060</xdr:colOff>
      <xdr:row>53</xdr:row>
      <xdr:rowOff>113739</xdr:rowOff>
    </xdr:to>
    <xdr:sp macro="" textlink="">
      <xdr:nvSpPr>
        <xdr:cNvPr id="9" name="角丸四角形吹き出し 8">
          <a:extLst>
            <a:ext uri="{FF2B5EF4-FFF2-40B4-BE49-F238E27FC236}">
              <a16:creationId xmlns:a16="http://schemas.microsoft.com/office/drawing/2014/main" id="{00000000-0008-0000-0100-000009000000}"/>
            </a:ext>
          </a:extLst>
        </xdr:cNvPr>
        <xdr:cNvSpPr/>
      </xdr:nvSpPr>
      <xdr:spPr>
        <a:xfrm>
          <a:off x="4557432" y="15460195"/>
          <a:ext cx="3252863" cy="666750"/>
        </a:xfrm>
        <a:prstGeom prst="wedgeRoundRectCallout">
          <a:avLst>
            <a:gd name="adj1" fmla="val 28345"/>
            <a:gd name="adj2" fmla="val -18935"/>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twoCellAnchor>
    <xdr:from>
      <xdr:col>38</xdr:col>
      <xdr:colOff>215713</xdr:colOff>
      <xdr:row>58</xdr:row>
      <xdr:rowOff>375396</xdr:rowOff>
    </xdr:from>
    <xdr:to>
      <xdr:col>41</xdr:col>
      <xdr:colOff>199678</xdr:colOff>
      <xdr:row>60</xdr:row>
      <xdr:rowOff>58830</xdr:rowOff>
    </xdr:to>
    <xdr:sp macro="" textlink="">
      <xdr:nvSpPr>
        <xdr:cNvPr id="10" name="角丸四角形吹き出し 9">
          <a:extLst>
            <a:ext uri="{FF2B5EF4-FFF2-40B4-BE49-F238E27FC236}">
              <a16:creationId xmlns:a16="http://schemas.microsoft.com/office/drawing/2014/main" id="{00000000-0008-0000-0100-00000A000000}"/>
            </a:ext>
          </a:extLst>
        </xdr:cNvPr>
        <xdr:cNvSpPr/>
      </xdr:nvSpPr>
      <xdr:spPr>
        <a:xfrm>
          <a:off x="8799419" y="17979837"/>
          <a:ext cx="656318" cy="333375"/>
        </a:xfrm>
        <a:prstGeom prst="wedgeRoundRectCallout">
          <a:avLst>
            <a:gd name="adj1" fmla="val -5704"/>
            <a:gd name="adj2" fmla="val 10621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ゴシック" panose="020B0609070205080204" pitchFamily="49" charset="-128"/>
              <a:ea typeface="ＭＳ ゴシック" panose="020B0609070205080204" pitchFamily="49" charset="-128"/>
            </a:rPr>
            <a:t>集計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92448</xdr:colOff>
      <xdr:row>1</xdr:row>
      <xdr:rowOff>156882</xdr:rowOff>
    </xdr:from>
    <xdr:to>
      <xdr:col>13</xdr:col>
      <xdr:colOff>85164</xdr:colOff>
      <xdr:row>3</xdr:row>
      <xdr:rowOff>285002</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585507" y="324970"/>
          <a:ext cx="2390775" cy="565150"/>
        </a:xfrm>
        <a:prstGeom prst="roundRect">
          <a:avLst/>
        </a:prstGeom>
        <a:solidFill>
          <a:schemeClr val="tx2">
            <a:lumMod val="40000"/>
            <a:lumOff val="60000"/>
          </a:schemeClr>
        </a:solid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chemeClr val="tx1"/>
              </a:solidFill>
              <a:latin typeface="游ゴシック" panose="020B0400000000000000" pitchFamily="50" charset="-128"/>
              <a:ea typeface="游ゴシック" panose="020B0400000000000000" pitchFamily="50" charset="-128"/>
            </a:rPr>
            <a:t>作成例</a:t>
          </a:r>
          <a:r>
            <a:rPr kumimoji="1" lang="en-US" altLang="ja-JP" sz="1800">
              <a:solidFill>
                <a:schemeClr val="tx1"/>
              </a:solidFill>
              <a:latin typeface="游ゴシック" panose="020B0400000000000000" pitchFamily="50" charset="-128"/>
              <a:ea typeface="游ゴシック" panose="020B0400000000000000" pitchFamily="50" charset="-128"/>
            </a:rPr>
            <a:t>※</a:t>
          </a:r>
          <a:r>
            <a:rPr kumimoji="1" lang="ja-JP" altLang="en-US" sz="1800">
              <a:solidFill>
                <a:schemeClr val="tx1"/>
              </a:solidFill>
              <a:latin typeface="游ゴシック" panose="020B0400000000000000" pitchFamily="50" charset="-128"/>
              <a:ea typeface="游ゴシック" panose="020B0400000000000000" pitchFamily="50" charset="-128"/>
            </a:rPr>
            <a:t>日額制用</a:t>
          </a:r>
        </a:p>
      </xdr:txBody>
    </xdr:sp>
    <xdr:clientData/>
  </xdr:twoCellAnchor>
  <xdr:twoCellAnchor>
    <xdr:from>
      <xdr:col>15</xdr:col>
      <xdr:colOff>156882</xdr:colOff>
      <xdr:row>9</xdr:row>
      <xdr:rowOff>31936</xdr:rowOff>
    </xdr:from>
    <xdr:to>
      <xdr:col>36</xdr:col>
      <xdr:colOff>216087</xdr:colOff>
      <xdr:row>19</xdr:row>
      <xdr:rowOff>39656</xdr:rowOff>
    </xdr:to>
    <xdr:sp macro="" textlink="">
      <xdr:nvSpPr>
        <xdr:cNvPr id="12" name="角丸四角形吹き出し 11">
          <a:extLst>
            <a:ext uri="{FF2B5EF4-FFF2-40B4-BE49-F238E27FC236}">
              <a16:creationId xmlns:a16="http://schemas.microsoft.com/office/drawing/2014/main" id="{00000000-0008-0000-0100-00000C000000}"/>
            </a:ext>
          </a:extLst>
        </xdr:cNvPr>
        <xdr:cNvSpPr/>
      </xdr:nvSpPr>
      <xdr:spPr>
        <a:xfrm>
          <a:off x="3585882" y="2048995"/>
          <a:ext cx="4765676" cy="2002367"/>
        </a:xfrm>
        <a:prstGeom prst="wedgeRoundRectCallout">
          <a:avLst>
            <a:gd name="adj1" fmla="val -55248"/>
            <a:gd name="adj2" fmla="val -36904"/>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u="sng">
              <a:solidFill>
                <a:schemeClr val="tx1"/>
              </a:solidFill>
              <a:latin typeface="ＭＳ ゴシック" panose="020B0609070205080204" pitchFamily="49" charset="-128"/>
              <a:ea typeface="ＭＳ ゴシック" panose="020B0609070205080204" pitchFamily="49" charset="-128"/>
            </a:rPr>
            <a:t>幼保企画課に承認されている日額設定額等を記載してください。</a:t>
          </a:r>
          <a:endParaRPr kumimoji="1" lang="en-US" altLang="ja-JP" sz="1100" b="1" u="sng">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b="1"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作成例の施設では，標準時間・</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時間延長の時，</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1</a:t>
          </a:r>
          <a:r>
            <a:rPr kumimoji="1" lang="ja-JP" altLang="en-US" sz="1100">
              <a:solidFill>
                <a:schemeClr val="tx1"/>
              </a:solidFill>
              <a:latin typeface="ＭＳ ゴシック" panose="020B0609070205080204" pitchFamily="49" charset="-128"/>
              <a:ea typeface="ＭＳ ゴシック" panose="020B0609070205080204" pitchFamily="49" charset="-128"/>
            </a:rPr>
            <a:t>日</a:t>
          </a:r>
          <a:r>
            <a:rPr kumimoji="1" lang="en-US" altLang="ja-JP" sz="1100">
              <a:solidFill>
                <a:schemeClr val="tx1"/>
              </a:solidFill>
              <a:latin typeface="ＭＳ ゴシック" panose="020B0609070205080204" pitchFamily="49" charset="-128"/>
              <a:ea typeface="ＭＳ ゴシック" panose="020B0609070205080204" pitchFamily="49" charset="-128"/>
            </a:rPr>
            <a:t>500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5</a:t>
          </a:r>
          <a:r>
            <a:rPr kumimoji="1" lang="ja-JP" altLang="en-US" sz="1100">
              <a:solidFill>
                <a:schemeClr val="tx1"/>
              </a:solidFill>
              <a:latin typeface="ＭＳ ゴシック" panose="020B0609070205080204" pitchFamily="49" charset="-128"/>
              <a:ea typeface="ＭＳ ゴシック" panose="020B0609070205080204" pitchFamily="49" charset="-128"/>
            </a:rPr>
            <a:t>回以上利用したら</a:t>
          </a:r>
          <a:r>
            <a:rPr kumimoji="1" lang="en-US" altLang="ja-JP" sz="1100">
              <a:solidFill>
                <a:schemeClr val="tx1"/>
              </a:solidFill>
              <a:latin typeface="ＭＳ ゴシック" panose="020B0609070205080204" pitchFamily="49" charset="-128"/>
              <a:ea typeface="ＭＳ ゴシック" panose="020B0609070205080204" pitchFamily="49" charset="-128"/>
            </a:rPr>
            <a:t>3,000</a:t>
          </a:r>
          <a:r>
            <a:rPr kumimoji="1" lang="ja-JP" altLang="en-US" sz="1100">
              <a:solidFill>
                <a:schemeClr val="tx1"/>
              </a:solidFill>
              <a:latin typeface="ＭＳ ゴシック" panose="020B0609070205080204" pitchFamily="49" charset="-128"/>
              <a:ea typeface="ＭＳ ゴシック" panose="020B0609070205080204" pitchFamily="49" charset="-128"/>
            </a:rPr>
            <a:t>円」と設定。</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2</a:t>
          </a:r>
          <a:r>
            <a:rPr kumimoji="1" lang="ja-JP" altLang="en-US" sz="1100">
              <a:solidFill>
                <a:schemeClr val="tx1"/>
              </a:solidFill>
              <a:latin typeface="ＭＳ ゴシック" panose="020B0609070205080204" pitchFamily="49" charset="-128"/>
              <a:ea typeface="ＭＳ ゴシック" panose="020B0609070205080204" pitchFamily="49" charset="-128"/>
            </a:rPr>
            <a:t>時間以上は月額制で</a:t>
          </a:r>
          <a:r>
            <a:rPr kumimoji="1" lang="en-US" altLang="ja-JP" sz="1100">
              <a:solidFill>
                <a:schemeClr val="tx1"/>
              </a:solidFill>
              <a:latin typeface="ＭＳ ゴシック" panose="020B0609070205080204" pitchFamily="49" charset="-128"/>
              <a:ea typeface="ＭＳ ゴシック" panose="020B0609070205080204" pitchFamily="49" charset="-128"/>
            </a:rPr>
            <a:t>4,000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月，短時間延長も月額制を設定していると想定しています。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短時間も日額制を設定している場合は日額，上限に達する回数等をご記入ください。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a:latin typeface="+mj-ea"/>
            <a:ea typeface="+mj-ea"/>
          </a:endParaRPr>
        </a:p>
      </xdr:txBody>
    </xdr:sp>
    <xdr:clientData/>
  </xdr:twoCellAnchor>
  <xdr:twoCellAnchor>
    <xdr:from>
      <xdr:col>33</xdr:col>
      <xdr:colOff>75456</xdr:colOff>
      <xdr:row>27</xdr:row>
      <xdr:rowOff>12994</xdr:rowOff>
    </xdr:from>
    <xdr:to>
      <xdr:col>48</xdr:col>
      <xdr:colOff>145679</xdr:colOff>
      <xdr:row>31</xdr:row>
      <xdr:rowOff>376003</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7645760" y="7028364"/>
          <a:ext cx="3739419" cy="1887009"/>
        </a:xfrm>
        <a:prstGeom prst="wedgeRoundRectCallout">
          <a:avLst>
            <a:gd name="adj1" fmla="val 30950"/>
            <a:gd name="adj2" fmla="val -69221"/>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生活保護世帯・非課税世帯・多子の児童のみ減免額を記入してください。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その他の世帯は記入不要です。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5</a:t>
          </a:r>
          <a:r>
            <a:rPr kumimoji="1" lang="ja-JP" altLang="en-US" sz="1100">
              <a:solidFill>
                <a:schemeClr val="tx1"/>
              </a:solidFill>
              <a:latin typeface="ＭＳ ゴシック" panose="020B0609070205080204" pitchFamily="49" charset="-128"/>
              <a:ea typeface="ＭＳ ゴシック" panose="020B0609070205080204" pitchFamily="49" charset="-128"/>
            </a:rPr>
            <a:t>■■　■■さんの場合，</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3</a:t>
          </a:r>
          <a:r>
            <a:rPr kumimoji="1" lang="ja-JP" altLang="en-US" sz="1100">
              <a:solidFill>
                <a:schemeClr val="tx1"/>
              </a:solidFill>
              <a:latin typeface="ＭＳ ゴシック" panose="020B0609070205080204" pitchFamily="49" charset="-128"/>
              <a:ea typeface="ＭＳ ゴシック" panose="020B0609070205080204" pitchFamily="49" charset="-128"/>
            </a:rPr>
            <a:t>回の利用だったため，</a:t>
          </a:r>
          <a:r>
            <a:rPr kumimoji="1" lang="en-US" altLang="ja-JP" sz="1100">
              <a:solidFill>
                <a:schemeClr val="tx1"/>
              </a:solidFill>
              <a:latin typeface="ＭＳ ゴシック" panose="020B0609070205080204" pitchFamily="49" charset="-128"/>
              <a:ea typeface="ＭＳ ゴシック" panose="020B0609070205080204" pitchFamily="49" charset="-128"/>
            </a:rPr>
            <a:t>500</a:t>
          </a:r>
          <a:r>
            <a:rPr kumimoji="1" lang="ja-JP" altLang="en-US" sz="1100">
              <a:solidFill>
                <a:schemeClr val="tx1"/>
              </a:solidFill>
              <a:latin typeface="ＭＳ ゴシック" panose="020B0609070205080204" pitchFamily="49" charset="-128"/>
              <a:ea typeface="ＭＳ ゴシック" panose="020B0609070205080204" pitchFamily="49" charset="-128"/>
            </a:rPr>
            <a:t>円</a:t>
          </a:r>
          <a:r>
            <a:rPr kumimoji="1" lang="en-US" altLang="ja-JP" sz="1100">
              <a:solidFill>
                <a:schemeClr val="tx1"/>
              </a:solidFill>
              <a:latin typeface="ＭＳ ゴシック" panose="020B0609070205080204" pitchFamily="49" charset="-128"/>
              <a:ea typeface="ＭＳ ゴシック" panose="020B0609070205080204" pitchFamily="49" charset="-128"/>
            </a:rPr>
            <a:t>×3</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1,500</a:t>
          </a:r>
          <a:r>
            <a:rPr kumimoji="1" lang="ja-JP" altLang="en-US" sz="1100">
              <a:solidFill>
                <a:schemeClr val="tx1"/>
              </a:solidFill>
              <a:latin typeface="ＭＳ ゴシック" panose="020B0609070205080204" pitchFamily="49" charset="-128"/>
              <a:ea typeface="ＭＳ ゴシック" panose="020B0609070205080204" pitchFamily="49" charset="-128"/>
            </a:rPr>
            <a:t>円の記載となります。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37</xdr:col>
      <xdr:colOff>104152</xdr:colOff>
      <xdr:row>50</xdr:row>
      <xdr:rowOff>114799</xdr:rowOff>
    </xdr:from>
    <xdr:to>
      <xdr:col>50</xdr:col>
      <xdr:colOff>144992</xdr:colOff>
      <xdr:row>54</xdr:row>
      <xdr:rowOff>87281</xdr:rowOff>
    </xdr:to>
    <xdr:sp macro="" textlink="">
      <xdr:nvSpPr>
        <xdr:cNvPr id="14" name="角丸四角形吹き出し 13">
          <a:extLst>
            <a:ext uri="{FF2B5EF4-FFF2-40B4-BE49-F238E27FC236}">
              <a16:creationId xmlns:a16="http://schemas.microsoft.com/office/drawing/2014/main" id="{00000000-0008-0000-0100-00000E000000}"/>
            </a:ext>
          </a:extLst>
        </xdr:cNvPr>
        <xdr:cNvSpPr/>
      </xdr:nvSpPr>
      <xdr:spPr>
        <a:xfrm>
          <a:off x="8463740" y="14985005"/>
          <a:ext cx="3077634" cy="1496482"/>
        </a:xfrm>
        <a:prstGeom prst="wedgeRoundRectCallout">
          <a:avLst>
            <a:gd name="adj1" fmla="val 27299"/>
            <a:gd name="adj2" fmla="val -61738"/>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日額を設定している場合，生活保護世帯・非課税世帯・</a:t>
          </a:r>
          <a:r>
            <a:rPr kumimoji="1" lang="en-US" altLang="ja-JP" sz="1100">
              <a:solidFill>
                <a:schemeClr val="tx1"/>
              </a:solidFill>
              <a:latin typeface="ＭＳ ゴシック" panose="020B0609070205080204" pitchFamily="49" charset="-128"/>
              <a:ea typeface="ＭＳ ゴシック" panose="020B0609070205080204" pitchFamily="49" charset="-128"/>
            </a:rPr>
            <a:t>C1</a:t>
          </a:r>
          <a:r>
            <a:rPr kumimoji="1" lang="ja-JP" altLang="en-US" sz="1100">
              <a:solidFill>
                <a:schemeClr val="tx1"/>
              </a:solidFill>
              <a:latin typeface="ＭＳ ゴシック" panose="020B0609070205080204" pitchFamily="49" charset="-128"/>
              <a:ea typeface="ＭＳ ゴシック" panose="020B0609070205080204" pitchFamily="49" charset="-128"/>
            </a:rPr>
            <a:t>～</a:t>
          </a:r>
          <a:r>
            <a:rPr kumimoji="1" lang="en-US" altLang="ja-JP" sz="1100">
              <a:solidFill>
                <a:schemeClr val="tx1"/>
              </a:solidFill>
              <a:latin typeface="ＭＳ ゴシック" panose="020B0609070205080204" pitchFamily="49" charset="-128"/>
              <a:ea typeface="ＭＳ ゴシック" panose="020B0609070205080204" pitchFamily="49" charset="-128"/>
            </a:rPr>
            <a:t>C5</a:t>
          </a:r>
          <a:r>
            <a:rPr kumimoji="1" lang="ja-JP" altLang="en-US" sz="1100">
              <a:solidFill>
                <a:schemeClr val="tx1"/>
              </a:solidFill>
              <a:latin typeface="ＭＳ ゴシック" panose="020B0609070205080204" pitchFamily="49" charset="-128"/>
              <a:ea typeface="ＭＳ ゴシック" panose="020B0609070205080204" pitchFamily="49" charset="-128"/>
            </a:rPr>
            <a:t>階層・多子の児童のみ減免額を記入してください。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その他の世帯は記入不要です。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en-US" altLang="ja-JP" sz="1100">
              <a:solidFill>
                <a:schemeClr val="tx1"/>
              </a:solidFill>
              <a:latin typeface="ＭＳ ゴシック" panose="020B0609070205080204" pitchFamily="49" charset="-128"/>
              <a:ea typeface="ＭＳ ゴシック" panose="020B0609070205080204" pitchFamily="49" charset="-128"/>
            </a:rPr>
            <a:t>※</a:t>
          </a:r>
          <a:r>
            <a:rPr kumimoji="1" lang="ja-JP" altLang="en-US" sz="1100">
              <a:solidFill>
                <a:schemeClr val="tx1"/>
              </a:solidFill>
              <a:latin typeface="ＭＳ ゴシック" panose="020B0609070205080204" pitchFamily="49" charset="-128"/>
              <a:ea typeface="ＭＳ ゴシック" panose="020B0609070205080204" pitchFamily="49" charset="-128"/>
            </a:rPr>
            <a:t>短時間延長の日額を設定していない場合は記載不要です。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81168</xdr:colOff>
      <xdr:row>32</xdr:row>
      <xdr:rowOff>277975</xdr:rowOff>
    </xdr:from>
    <xdr:to>
      <xdr:col>29</xdr:col>
      <xdr:colOff>159657</xdr:colOff>
      <xdr:row>36</xdr:row>
      <xdr:rowOff>21559</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3286050" y="9209063"/>
          <a:ext cx="3440254" cy="1267584"/>
        </a:xfrm>
        <a:prstGeom prst="wedgeRoundRectCallout">
          <a:avLst>
            <a:gd name="adj1" fmla="val 1136"/>
            <a:gd name="adj2" fmla="val 49999"/>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分未満で利用があった児童は▲を記入してください。</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生活保護世帯，非課税世帯，多子の場合，</a:t>
          </a:r>
          <a:r>
            <a:rPr kumimoji="1" lang="en-US" altLang="ja-JP" sz="1100">
              <a:solidFill>
                <a:schemeClr val="tx1"/>
              </a:solidFill>
              <a:latin typeface="ＭＳ ゴシック" panose="020B0609070205080204" pitchFamily="49" charset="-128"/>
              <a:ea typeface="ＭＳ ゴシック" panose="020B0609070205080204" pitchFamily="49" charset="-128"/>
            </a:rPr>
            <a:t>15</a:t>
          </a:r>
          <a:r>
            <a:rPr kumimoji="1" lang="ja-JP" altLang="en-US" sz="1100">
              <a:solidFill>
                <a:schemeClr val="tx1"/>
              </a:solidFill>
              <a:latin typeface="ＭＳ ゴシック" panose="020B0609070205080204" pitchFamily="49" charset="-128"/>
              <a:ea typeface="ＭＳ ゴシック" panose="020B0609070205080204" pitchFamily="49" charset="-128"/>
            </a:rPr>
            <a:t>分未満の利用でも補助金の減免対象となります。</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16</xdr:col>
      <xdr:colOff>11748</xdr:colOff>
      <xdr:row>36</xdr:row>
      <xdr:rowOff>339048</xdr:rowOff>
    </xdr:from>
    <xdr:to>
      <xdr:col>30</xdr:col>
      <xdr:colOff>126964</xdr:colOff>
      <xdr:row>38</xdr:row>
      <xdr:rowOff>193301</xdr:rowOff>
    </xdr:to>
    <xdr:sp macro="" textlink="">
      <xdr:nvSpPr>
        <xdr:cNvPr id="16" name="角丸四角形吹き出し 15">
          <a:extLst>
            <a:ext uri="{FF2B5EF4-FFF2-40B4-BE49-F238E27FC236}">
              <a16:creationId xmlns:a16="http://schemas.microsoft.com/office/drawing/2014/main" id="{00000000-0008-0000-0100-000010000000}"/>
            </a:ext>
          </a:extLst>
        </xdr:cNvPr>
        <xdr:cNvSpPr/>
      </xdr:nvSpPr>
      <xdr:spPr>
        <a:xfrm>
          <a:off x="3664866" y="10794136"/>
          <a:ext cx="3252863" cy="616253"/>
        </a:xfrm>
        <a:prstGeom prst="wedgeRoundRectCallout">
          <a:avLst>
            <a:gd name="adj1" fmla="val 28345"/>
            <a:gd name="adj2" fmla="val -18935"/>
            <a:gd name="adj3" fmla="val 16667"/>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該当する項目を記載（送迎表と整合がとれるように注意のうえ記載してください。）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71"/>
  <sheetViews>
    <sheetView showGridLines="0" tabSelected="1" view="pageBreakPreview" zoomScale="85" zoomScaleNormal="85" zoomScaleSheetLayoutView="85" workbookViewId="0">
      <selection activeCell="F6" sqref="F6:L6"/>
    </sheetView>
  </sheetViews>
  <sheetFormatPr defaultColWidth="10.296875" defaultRowHeight="18" x14ac:dyDescent="0.2"/>
  <cols>
    <col min="1" max="1" width="5.296875" style="56" customWidth="1"/>
    <col min="2" max="10" width="2.09765625" style="82" customWidth="1"/>
    <col min="11" max="11" width="9" style="82" customWidth="1"/>
    <col min="12" max="12" width="4.69921875" style="10" customWidth="1"/>
    <col min="13" max="14" width="4.69921875" style="56" customWidth="1"/>
    <col min="15" max="45" width="3.3984375" style="56" customWidth="1"/>
    <col min="46" max="46" width="5.59765625" style="56" customWidth="1"/>
    <col min="47" max="48" width="3.8984375" style="56" customWidth="1"/>
    <col min="49" max="49" width="4.296875" style="56" customWidth="1"/>
    <col min="50" max="50" width="1" style="56" customWidth="1"/>
    <col min="51" max="51" width="2.69921875" style="56" customWidth="1"/>
    <col min="52" max="52" width="4" style="56" customWidth="1"/>
    <col min="53" max="55" width="2.69921875" style="56" customWidth="1"/>
    <col min="56" max="57" width="0" style="56" hidden="1" customWidth="1"/>
    <col min="58" max="16384" width="10.296875" style="56"/>
  </cols>
  <sheetData>
    <row r="1" spans="1:69" s="61" customFormat="1" ht="13.5" customHeight="1" x14ac:dyDescent="0.2">
      <c r="A1" s="224" t="s">
        <v>27</v>
      </c>
      <c r="B1" s="224"/>
      <c r="C1" s="224"/>
      <c r="D1" s="224"/>
      <c r="E1" s="224"/>
      <c r="F1" s="224"/>
      <c r="G1" s="224"/>
      <c r="H1" s="224"/>
      <c r="I1" s="224"/>
      <c r="J1" s="224"/>
      <c r="K1" s="59"/>
      <c r="L1" s="60"/>
      <c r="BE1" s="61">
        <v>2025</v>
      </c>
    </row>
    <row r="2" spans="1:69" s="61" customFormat="1" ht="13.5" customHeight="1" x14ac:dyDescent="0.2">
      <c r="A2" s="224"/>
      <c r="B2" s="224"/>
      <c r="C2" s="224"/>
      <c r="D2" s="224"/>
      <c r="E2" s="224"/>
      <c r="F2" s="224"/>
      <c r="G2" s="224"/>
      <c r="H2" s="224"/>
      <c r="I2" s="224"/>
      <c r="J2" s="224"/>
      <c r="K2" s="59"/>
      <c r="L2" s="60"/>
      <c r="BE2" s="61">
        <v>4</v>
      </c>
    </row>
    <row r="3" spans="1:69" s="61" customFormat="1" ht="21" customHeight="1" x14ac:dyDescent="0.2">
      <c r="A3" s="62"/>
      <c r="B3" s="62"/>
      <c r="C3" s="62"/>
      <c r="D3" s="62"/>
      <c r="E3" s="62"/>
      <c r="F3" s="62"/>
      <c r="G3" s="62"/>
      <c r="H3" s="62"/>
      <c r="I3" s="62"/>
      <c r="J3" s="62"/>
      <c r="K3" s="62"/>
      <c r="L3" s="60"/>
      <c r="AD3" s="60"/>
      <c r="AE3" s="60"/>
      <c r="AK3" s="60"/>
      <c r="AL3" s="60"/>
      <c r="AM3" s="246" t="s">
        <v>28</v>
      </c>
      <c r="AN3" s="246"/>
      <c r="AO3" s="246"/>
      <c r="AP3" s="246"/>
      <c r="AQ3" s="246"/>
      <c r="AR3" s="88"/>
      <c r="AS3" s="212" t="s">
        <v>81</v>
      </c>
      <c r="AT3" s="212"/>
      <c r="AU3" s="212"/>
      <c r="AV3" s="212"/>
      <c r="AW3" s="212"/>
      <c r="AX3" s="212"/>
      <c r="AY3" s="212"/>
      <c r="AZ3" s="212"/>
      <c r="BA3" s="212"/>
      <c r="BB3" s="212"/>
      <c r="BC3" s="212"/>
    </row>
    <row r="4" spans="1:69" s="61" customFormat="1" ht="26.25" customHeight="1" x14ac:dyDescent="0.2">
      <c r="A4" s="226" t="s">
        <v>35</v>
      </c>
      <c r="B4" s="226"/>
      <c r="C4" s="226"/>
      <c r="D4" s="226"/>
      <c r="E4" s="226"/>
      <c r="F4" s="226"/>
      <c r="G4" s="226"/>
      <c r="H4" s="226"/>
      <c r="I4" s="226"/>
      <c r="J4" s="226"/>
      <c r="K4" s="226"/>
      <c r="L4" s="226"/>
      <c r="M4" s="226"/>
      <c r="N4" s="226"/>
      <c r="O4" s="226"/>
      <c r="P4" s="226"/>
      <c r="Q4" s="226"/>
      <c r="S4" s="225">
        <f>DATE(BE1,BE2,1)</f>
        <v>45748</v>
      </c>
      <c r="T4" s="225"/>
      <c r="U4" s="225"/>
      <c r="V4" s="225"/>
      <c r="W4" s="225"/>
      <c r="X4" s="225"/>
      <c r="Y4" s="225"/>
      <c r="Z4" s="225"/>
      <c r="AA4" s="225"/>
      <c r="AM4" s="213" t="s">
        <v>38</v>
      </c>
      <c r="AN4" s="213"/>
      <c r="AO4" s="213"/>
      <c r="AP4" s="213"/>
      <c r="AQ4" s="213"/>
      <c r="AR4" s="60"/>
      <c r="AS4" s="211" t="s">
        <v>82</v>
      </c>
      <c r="AT4" s="211"/>
      <c r="AU4" s="211"/>
      <c r="AV4" s="211"/>
      <c r="AW4" s="211"/>
      <c r="AX4" s="211"/>
      <c r="AY4" s="211"/>
      <c r="AZ4" s="211"/>
      <c r="BA4" s="211"/>
      <c r="BB4" s="211"/>
      <c r="BC4" s="211"/>
    </row>
    <row r="5" spans="1:69" s="61" customFormat="1" ht="12" customHeight="1" x14ac:dyDescent="0.2">
      <c r="A5" s="63"/>
      <c r="B5" s="56"/>
      <c r="C5" s="56"/>
      <c r="D5" s="56"/>
      <c r="E5" s="56"/>
      <c r="F5" s="56"/>
      <c r="G5" s="56"/>
      <c r="H5" s="56"/>
      <c r="I5" s="56"/>
      <c r="J5" s="56"/>
      <c r="K5" s="56"/>
      <c r="L5" s="10"/>
      <c r="M5" s="56"/>
      <c r="N5" s="63"/>
      <c r="T5" s="64"/>
      <c r="U5" s="64"/>
      <c r="V5" s="64"/>
      <c r="W5" s="64"/>
      <c r="X5" s="64"/>
      <c r="Y5" s="64"/>
    </row>
    <row r="6" spans="1:69" s="61" customFormat="1" ht="19.5" customHeight="1" x14ac:dyDescent="0.55000000000000004">
      <c r="A6" s="227" t="s">
        <v>11</v>
      </c>
      <c r="B6" s="228"/>
      <c r="C6" s="228"/>
      <c r="D6" s="228"/>
      <c r="E6" s="229"/>
      <c r="F6" s="231" t="s">
        <v>78</v>
      </c>
      <c r="G6" s="232"/>
      <c r="H6" s="232"/>
      <c r="I6" s="232"/>
      <c r="J6" s="232"/>
      <c r="K6" s="232"/>
      <c r="L6" s="233"/>
      <c r="M6" s="65"/>
      <c r="N6" s="227" t="s">
        <v>13</v>
      </c>
      <c r="O6" s="228"/>
      <c r="P6" s="228"/>
      <c r="Q6" s="228"/>
      <c r="R6" s="229"/>
      <c r="S6" s="231" t="s">
        <v>79</v>
      </c>
      <c r="T6" s="232"/>
      <c r="U6" s="232"/>
      <c r="V6" s="232"/>
      <c r="W6" s="232"/>
      <c r="X6" s="233"/>
      <c r="Z6" s="227" t="s">
        <v>12</v>
      </c>
      <c r="AA6" s="228"/>
      <c r="AB6" s="228"/>
      <c r="AC6" s="228"/>
      <c r="AD6" s="229"/>
      <c r="AE6" s="231" t="s">
        <v>80</v>
      </c>
      <c r="AF6" s="232"/>
      <c r="AG6" s="232"/>
      <c r="AH6" s="232"/>
      <c r="AI6" s="232"/>
      <c r="AJ6" s="233"/>
      <c r="AL6" s="227" t="s">
        <v>57</v>
      </c>
      <c r="AM6" s="228"/>
      <c r="AN6" s="228"/>
      <c r="AO6" s="228"/>
      <c r="AP6" s="229"/>
      <c r="AQ6" s="210" t="s">
        <v>34</v>
      </c>
      <c r="AR6" s="210"/>
      <c r="AS6" s="210"/>
      <c r="AT6" s="210"/>
      <c r="AU6" s="210"/>
      <c r="AV6" s="210"/>
      <c r="AW6" s="210"/>
      <c r="AX6" s="210"/>
      <c r="AY6" s="210"/>
      <c r="AZ6" s="210"/>
    </row>
    <row r="7" spans="1:69" s="61" customFormat="1" ht="19.5" customHeight="1" x14ac:dyDescent="0.55000000000000004">
      <c r="A7" s="9"/>
      <c r="B7" s="9"/>
      <c r="C7" s="9"/>
      <c r="D7" s="9"/>
      <c r="E7" s="9"/>
      <c r="F7" s="66"/>
      <c r="G7" s="66"/>
      <c r="H7" s="66"/>
      <c r="I7" s="66"/>
      <c r="J7" s="66"/>
      <c r="K7" s="66"/>
      <c r="L7" s="66"/>
      <c r="M7" s="67"/>
      <c r="N7" s="9"/>
      <c r="O7" s="9"/>
      <c r="P7" s="9"/>
      <c r="Q7" s="9"/>
      <c r="R7" s="9"/>
      <c r="S7" s="66"/>
      <c r="T7" s="66"/>
      <c r="U7" s="66"/>
      <c r="V7" s="66"/>
      <c r="W7" s="66"/>
      <c r="X7" s="66"/>
      <c r="Y7" s="68"/>
      <c r="Z7" s="9"/>
      <c r="AA7" s="9"/>
      <c r="AB7" s="9"/>
      <c r="AC7" s="9"/>
      <c r="AD7" s="9"/>
      <c r="AE7" s="66"/>
      <c r="AF7" s="66"/>
      <c r="AG7" s="66"/>
      <c r="AH7" s="66"/>
      <c r="AI7" s="66"/>
      <c r="AJ7" s="66"/>
    </row>
    <row r="8" spans="1:69" ht="18" customHeight="1" x14ac:dyDescent="0.5">
      <c r="A8" s="69" t="s">
        <v>58</v>
      </c>
      <c r="B8" s="70"/>
      <c r="C8" s="70"/>
      <c r="D8" s="70"/>
      <c r="E8" s="70"/>
      <c r="F8" s="70"/>
      <c r="G8" s="70"/>
      <c r="H8" s="70"/>
      <c r="I8" s="70"/>
      <c r="J8" s="70"/>
      <c r="K8" s="70"/>
      <c r="L8" s="71"/>
      <c r="M8" s="70"/>
      <c r="N8" s="72"/>
      <c r="O8" s="70"/>
      <c r="P8" s="70"/>
      <c r="Q8" s="70"/>
      <c r="R8" s="70"/>
      <c r="S8" s="70"/>
      <c r="T8" s="73"/>
      <c r="U8" s="237" t="s">
        <v>62</v>
      </c>
      <c r="V8" s="237"/>
      <c r="W8" s="237"/>
      <c r="X8" s="237"/>
      <c r="Y8" s="237"/>
      <c r="Z8" s="237"/>
      <c r="AA8" s="237"/>
      <c r="AB8" s="237"/>
      <c r="AC8" s="237"/>
      <c r="AD8" s="237"/>
      <c r="AE8" s="237"/>
      <c r="AF8" s="237"/>
      <c r="AG8" s="237"/>
      <c r="AH8" s="237"/>
      <c r="AI8" s="237"/>
      <c r="AJ8" s="237"/>
      <c r="AK8" s="237"/>
      <c r="AL8" s="237"/>
      <c r="AM8" s="237"/>
      <c r="AN8" s="214" t="s">
        <v>63</v>
      </c>
      <c r="AO8" s="214"/>
      <c r="AP8" s="214"/>
      <c r="AQ8" s="214"/>
      <c r="AR8" s="77"/>
      <c r="AS8" s="257" t="s">
        <v>83</v>
      </c>
      <c r="AT8" s="257"/>
      <c r="AU8" s="257"/>
      <c r="AV8" s="257"/>
      <c r="AW8" s="257"/>
      <c r="AX8" s="257"/>
      <c r="AY8" s="257"/>
      <c r="AZ8" s="257"/>
      <c r="BA8" s="257"/>
      <c r="BB8" s="257"/>
    </row>
    <row r="9" spans="1:69" s="61" customFormat="1" ht="15.75" customHeight="1" x14ac:dyDescent="0.2">
      <c r="A9" s="63"/>
      <c r="G9" s="56"/>
      <c r="H9" s="56"/>
      <c r="I9" s="56"/>
      <c r="J9" s="56"/>
      <c r="K9" s="116" t="s">
        <v>53</v>
      </c>
      <c r="L9" s="116"/>
      <c r="M9" s="116"/>
      <c r="N9" s="116"/>
      <c r="O9" s="116"/>
      <c r="P9" s="255" t="s">
        <v>56</v>
      </c>
      <c r="Q9" s="255"/>
      <c r="R9" s="255"/>
      <c r="S9" s="255"/>
      <c r="U9" s="236"/>
      <c r="V9" s="236"/>
      <c r="W9" s="236"/>
      <c r="X9" s="236"/>
      <c r="Y9" s="236"/>
      <c r="Z9" s="236"/>
      <c r="AA9" s="236"/>
      <c r="AB9" s="236"/>
      <c r="AC9" s="236"/>
      <c r="AD9" s="236"/>
      <c r="AE9" s="236"/>
      <c r="AF9" s="236"/>
      <c r="AG9" s="236"/>
      <c r="AH9" s="236"/>
      <c r="AI9" s="236"/>
      <c r="AJ9" s="236"/>
      <c r="AK9" s="236"/>
    </row>
    <row r="10" spans="1:69" s="61" customFormat="1" ht="15.75" customHeight="1" x14ac:dyDescent="0.2">
      <c r="A10" s="63"/>
      <c r="K10" s="234" t="s">
        <v>54</v>
      </c>
      <c r="L10" s="235"/>
      <c r="M10" s="235" t="s">
        <v>55</v>
      </c>
      <c r="N10" s="235"/>
      <c r="O10" s="256"/>
      <c r="P10" s="255"/>
      <c r="Q10" s="255"/>
      <c r="R10" s="255"/>
      <c r="S10" s="255"/>
      <c r="U10" s="236"/>
      <c r="V10" s="236"/>
      <c r="W10" s="236"/>
      <c r="X10" s="236"/>
      <c r="Y10" s="236"/>
      <c r="Z10" s="236"/>
      <c r="AA10" s="236"/>
      <c r="AB10" s="236"/>
      <c r="AC10" s="236"/>
      <c r="AD10" s="236"/>
      <c r="AE10" s="236"/>
      <c r="AF10" s="236"/>
      <c r="AG10" s="236"/>
      <c r="AH10" s="236"/>
      <c r="AI10" s="236"/>
      <c r="AJ10" s="236"/>
      <c r="AK10" s="236"/>
    </row>
    <row r="11" spans="1:69" s="61" customFormat="1" ht="16.5" customHeight="1" x14ac:dyDescent="0.2">
      <c r="A11" s="63"/>
      <c r="B11" s="238" t="s">
        <v>52</v>
      </c>
      <c r="C11" s="238"/>
      <c r="D11" s="238"/>
      <c r="E11" s="238"/>
      <c r="F11" s="238"/>
      <c r="G11" s="238"/>
      <c r="H11" s="238"/>
      <c r="I11" s="238"/>
      <c r="J11" s="239"/>
      <c r="K11" s="240"/>
      <c r="L11" s="241"/>
      <c r="M11" s="241"/>
      <c r="N11" s="241"/>
      <c r="O11" s="244"/>
      <c r="P11" s="253"/>
      <c r="Q11" s="253"/>
      <c r="R11" s="253"/>
      <c r="S11" s="253"/>
      <c r="U11" s="236"/>
      <c r="V11" s="236"/>
      <c r="W11" s="236"/>
      <c r="X11" s="236"/>
      <c r="Y11" s="236"/>
      <c r="Z11" s="236"/>
      <c r="AA11" s="236"/>
      <c r="AB11" s="236"/>
      <c r="AC11" s="236"/>
      <c r="AD11" s="236"/>
      <c r="AE11" s="236"/>
      <c r="AF11" s="236"/>
      <c r="AG11" s="236"/>
      <c r="AH11" s="236"/>
      <c r="AI11" s="236"/>
      <c r="AJ11" s="236"/>
      <c r="AK11" s="236"/>
    </row>
    <row r="12" spans="1:69" s="61" customFormat="1" ht="16.5" customHeight="1" x14ac:dyDescent="0.2">
      <c r="A12" s="63"/>
      <c r="B12" s="238" t="s">
        <v>50</v>
      </c>
      <c r="C12" s="238"/>
      <c r="D12" s="238"/>
      <c r="E12" s="238"/>
      <c r="F12" s="238"/>
      <c r="G12" s="238"/>
      <c r="H12" s="238"/>
      <c r="I12" s="238"/>
      <c r="J12" s="239"/>
      <c r="K12" s="242"/>
      <c r="L12" s="243"/>
      <c r="M12" s="243"/>
      <c r="N12" s="243"/>
      <c r="O12" s="245"/>
      <c r="P12" s="254"/>
      <c r="Q12" s="254"/>
      <c r="R12" s="254"/>
      <c r="S12" s="254"/>
      <c r="U12" s="236"/>
      <c r="V12" s="236"/>
      <c r="W12" s="236"/>
      <c r="X12" s="236"/>
      <c r="Y12" s="236"/>
      <c r="Z12" s="236"/>
      <c r="AA12" s="236"/>
      <c r="AB12" s="236"/>
      <c r="AC12" s="236"/>
      <c r="AD12" s="236"/>
      <c r="AE12" s="236"/>
      <c r="AF12" s="236"/>
      <c r="AG12" s="236"/>
      <c r="AH12" s="236"/>
      <c r="AI12" s="236"/>
      <c r="AJ12" s="236"/>
      <c r="AK12" s="236"/>
    </row>
    <row r="13" spans="1:69" s="61" customFormat="1" ht="16.5" customHeight="1" x14ac:dyDescent="0.2">
      <c r="A13" s="63"/>
      <c r="B13" s="238" t="s">
        <v>51</v>
      </c>
      <c r="C13" s="238"/>
      <c r="D13" s="238"/>
      <c r="E13" s="238"/>
      <c r="F13" s="238"/>
      <c r="G13" s="238"/>
      <c r="H13" s="238"/>
      <c r="I13" s="238"/>
      <c r="J13" s="239"/>
      <c r="K13" s="240"/>
      <c r="L13" s="241"/>
      <c r="M13" s="241"/>
      <c r="N13" s="241"/>
      <c r="O13" s="244"/>
      <c r="P13" s="253"/>
      <c r="Q13" s="253"/>
      <c r="R13" s="253"/>
      <c r="S13" s="253"/>
      <c r="U13" s="236"/>
      <c r="V13" s="236"/>
      <c r="W13" s="236"/>
      <c r="X13" s="236"/>
      <c r="Y13" s="236"/>
      <c r="Z13" s="236"/>
      <c r="AA13" s="236"/>
      <c r="AB13" s="236"/>
      <c r="AC13" s="236"/>
      <c r="AD13" s="236"/>
      <c r="AE13" s="236"/>
      <c r="AF13" s="236"/>
      <c r="AG13" s="236"/>
      <c r="AH13" s="236"/>
      <c r="AI13" s="236"/>
      <c r="AJ13" s="236"/>
      <c r="AK13" s="236"/>
      <c r="AT13" s="56"/>
      <c r="AU13" s="56"/>
      <c r="AV13" s="56"/>
      <c r="AW13" s="56"/>
      <c r="AX13" s="56"/>
      <c r="AY13" s="56"/>
      <c r="BA13" s="10"/>
      <c r="BB13" s="10"/>
      <c r="BC13" s="10"/>
      <c r="BD13" s="10"/>
      <c r="BE13" s="10"/>
      <c r="BF13" s="74"/>
      <c r="BG13" s="74"/>
      <c r="BH13" s="74"/>
      <c r="BI13" s="74"/>
      <c r="BJ13" s="74"/>
      <c r="BK13" s="74"/>
      <c r="BL13" s="74"/>
      <c r="BM13" s="74"/>
      <c r="BN13" s="74"/>
      <c r="BO13" s="74"/>
      <c r="BP13" s="74"/>
      <c r="BQ13" s="75"/>
    </row>
    <row r="14" spans="1:69" s="61" customFormat="1" ht="15" customHeight="1" thickBot="1" x14ac:dyDescent="0.6">
      <c r="A14" s="63"/>
      <c r="B14" s="56"/>
      <c r="C14" s="56"/>
      <c r="D14" s="56"/>
      <c r="E14" s="56"/>
      <c r="F14" s="56"/>
      <c r="G14" s="56"/>
      <c r="H14" s="56"/>
      <c r="I14" s="56"/>
      <c r="J14" s="56"/>
      <c r="K14" s="56"/>
      <c r="L14" s="10"/>
      <c r="M14" s="56"/>
      <c r="N14" s="65"/>
      <c r="O14" s="10"/>
      <c r="P14" s="10"/>
      <c r="Q14" s="10"/>
      <c r="R14" s="10"/>
      <c r="S14" s="10"/>
      <c r="T14" s="76"/>
      <c r="U14" s="76"/>
      <c r="V14" s="76"/>
      <c r="W14" s="76"/>
      <c r="X14" s="76"/>
      <c r="Y14" s="76"/>
      <c r="Z14" s="77"/>
      <c r="AA14" s="77"/>
      <c r="AB14" s="77"/>
      <c r="AC14" s="77"/>
      <c r="AD14" s="77"/>
      <c r="AE14" s="10"/>
      <c r="AF14" s="10"/>
      <c r="AG14" s="10"/>
      <c r="AH14" s="10"/>
      <c r="AI14" s="10"/>
      <c r="AJ14" s="10"/>
      <c r="AK14" s="10"/>
      <c r="AL14" s="78"/>
      <c r="AM14" s="78"/>
      <c r="AN14" s="78"/>
      <c r="AO14" s="78"/>
      <c r="AP14" s="78"/>
      <c r="AQ14" s="78"/>
      <c r="AR14" s="78"/>
      <c r="AS14" s="78"/>
      <c r="AT14" s="78"/>
      <c r="AU14" s="78"/>
      <c r="AV14" s="78"/>
      <c r="AW14" s="78"/>
      <c r="AX14" s="78"/>
      <c r="AY14" s="78"/>
      <c r="AZ14" s="78"/>
      <c r="BA14" s="78"/>
      <c r="BB14" s="78"/>
      <c r="BC14" s="78"/>
    </row>
    <row r="15" spans="1:69" ht="32.25" customHeight="1" thickBot="1" x14ac:dyDescent="0.25">
      <c r="A15" s="261" t="s">
        <v>59</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c r="AW15" s="262"/>
      <c r="AX15" s="262"/>
      <c r="AY15" s="262"/>
      <c r="AZ15" s="262"/>
      <c r="BA15" s="262"/>
      <c r="BB15" s="262"/>
      <c r="BC15" s="263"/>
    </row>
    <row r="16" spans="1:69" ht="15.75" customHeight="1" x14ac:dyDescent="0.2">
      <c r="A16" s="219"/>
      <c r="B16" s="99"/>
      <c r="C16" s="99"/>
      <c r="D16" s="99"/>
      <c r="E16" s="99"/>
      <c r="F16" s="99"/>
      <c r="G16" s="99"/>
      <c r="H16" s="99"/>
      <c r="I16" s="99"/>
      <c r="J16" s="99"/>
      <c r="K16" s="99"/>
      <c r="L16" s="99"/>
      <c r="M16" s="99"/>
      <c r="N16" s="230"/>
      <c r="O16" s="217">
        <v>1</v>
      </c>
      <c r="P16" s="216"/>
      <c r="Q16" s="216"/>
      <c r="R16" s="216"/>
      <c r="S16" s="218"/>
      <c r="T16" s="90"/>
      <c r="U16" s="215">
        <v>2</v>
      </c>
      <c r="V16" s="216"/>
      <c r="W16" s="216"/>
      <c r="X16" s="216"/>
      <c r="Y16" s="216"/>
      <c r="Z16" s="218"/>
      <c r="AA16" s="90"/>
      <c r="AB16" s="215">
        <v>3</v>
      </c>
      <c r="AC16" s="216"/>
      <c r="AD16" s="216"/>
      <c r="AE16" s="216"/>
      <c r="AF16" s="216"/>
      <c r="AG16" s="218"/>
      <c r="AH16" s="90"/>
      <c r="AI16" s="215">
        <v>4</v>
      </c>
      <c r="AJ16" s="216"/>
      <c r="AK16" s="216"/>
      <c r="AL16" s="216"/>
      <c r="AM16" s="216"/>
      <c r="AN16" s="216"/>
      <c r="AO16" s="90"/>
      <c r="AP16" s="215">
        <v>5</v>
      </c>
      <c r="AQ16" s="216"/>
      <c r="AR16" s="216"/>
      <c r="AS16" s="91"/>
      <c r="AT16" s="219"/>
      <c r="AU16" s="99"/>
      <c r="AV16" s="99"/>
      <c r="AW16" s="99"/>
      <c r="AX16" s="220"/>
      <c r="AY16" s="98"/>
      <c r="AZ16" s="99"/>
      <c r="BA16" s="99"/>
      <c r="BB16" s="99"/>
      <c r="BC16" s="100"/>
    </row>
    <row r="17" spans="1:56" ht="15.75" hidden="1" customHeight="1" x14ac:dyDescent="0.2">
      <c r="A17" s="86"/>
      <c r="B17" s="84"/>
      <c r="C17" s="84"/>
      <c r="D17" s="84"/>
      <c r="E17" s="84"/>
      <c r="F17" s="84"/>
      <c r="G17" s="84"/>
      <c r="H17" s="84"/>
      <c r="I17" s="84"/>
      <c r="J17" s="84"/>
      <c r="K17" s="84"/>
      <c r="L17" s="84"/>
      <c r="M17" s="84"/>
      <c r="N17" s="84"/>
      <c r="O17" s="89" t="s">
        <v>64</v>
      </c>
      <c r="P17" s="89" t="s">
        <v>64</v>
      </c>
      <c r="Q17" s="89" t="s">
        <v>64</v>
      </c>
      <c r="R17" s="89" t="s">
        <v>64</v>
      </c>
      <c r="S17" s="89" t="s">
        <v>64</v>
      </c>
      <c r="T17" s="89" t="s">
        <v>65</v>
      </c>
      <c r="U17" s="89" t="s">
        <v>64</v>
      </c>
      <c r="V17" s="89" t="s">
        <v>64</v>
      </c>
      <c r="W17" s="89" t="s">
        <v>64</v>
      </c>
      <c r="X17" s="89" t="s">
        <v>64</v>
      </c>
      <c r="Y17" s="89" t="s">
        <v>64</v>
      </c>
      <c r="Z17" s="89" t="s">
        <v>64</v>
      </c>
      <c r="AA17" s="89" t="s">
        <v>65</v>
      </c>
      <c r="AB17" s="89" t="s">
        <v>64</v>
      </c>
      <c r="AC17" s="89" t="s">
        <v>64</v>
      </c>
      <c r="AD17" s="89" t="s">
        <v>64</v>
      </c>
      <c r="AE17" s="89" t="s">
        <v>64</v>
      </c>
      <c r="AF17" s="89" t="s">
        <v>64</v>
      </c>
      <c r="AG17" s="89" t="s">
        <v>64</v>
      </c>
      <c r="AH17" s="89" t="s">
        <v>65</v>
      </c>
      <c r="AI17" s="89" t="s">
        <v>64</v>
      </c>
      <c r="AJ17" s="89" t="s">
        <v>64</v>
      </c>
      <c r="AK17" s="89" t="s">
        <v>64</v>
      </c>
      <c r="AL17" s="89" t="s">
        <v>64</v>
      </c>
      <c r="AM17" s="89" t="s">
        <v>64</v>
      </c>
      <c r="AN17" s="89" t="s">
        <v>64</v>
      </c>
      <c r="AO17" s="89" t="s">
        <v>65</v>
      </c>
      <c r="AP17" s="89" t="s">
        <v>64</v>
      </c>
      <c r="AQ17" s="89" t="s">
        <v>65</v>
      </c>
      <c r="AR17" s="89" t="s">
        <v>64</v>
      </c>
      <c r="AS17" s="89"/>
      <c r="AT17" s="84"/>
      <c r="AU17" s="84"/>
      <c r="AV17" s="84"/>
      <c r="AW17" s="84"/>
      <c r="AX17" s="87"/>
      <c r="AY17" s="83"/>
      <c r="AZ17" s="84"/>
      <c r="BA17" s="84"/>
      <c r="BB17" s="84"/>
      <c r="BC17" s="85"/>
    </row>
    <row r="18" spans="1:56" ht="14.25" customHeight="1" x14ac:dyDescent="0.2">
      <c r="A18" s="264" t="s">
        <v>1</v>
      </c>
      <c r="B18" s="267" t="s">
        <v>0</v>
      </c>
      <c r="C18" s="268"/>
      <c r="D18" s="268"/>
      <c r="E18" s="268"/>
      <c r="F18" s="268"/>
      <c r="G18" s="268"/>
      <c r="H18" s="268"/>
      <c r="I18" s="268"/>
      <c r="J18" s="269"/>
      <c r="K18" s="250" t="s">
        <v>36</v>
      </c>
      <c r="L18" s="250" t="s">
        <v>2</v>
      </c>
      <c r="M18" s="250" t="s">
        <v>3</v>
      </c>
      <c r="N18" s="165" t="s">
        <v>24</v>
      </c>
      <c r="O18" s="206">
        <f>DATE($BE$1,$BE$2,1)</f>
        <v>45748</v>
      </c>
      <c r="P18" s="101">
        <f>DATE($BE$1,$BE$2,2)</f>
        <v>45749</v>
      </c>
      <c r="Q18" s="102">
        <f>DATE($BE$1,$BE$2,3)</f>
        <v>45750</v>
      </c>
      <c r="R18" s="102">
        <f>DATE($BE$1,$BE$2,4)</f>
        <v>45751</v>
      </c>
      <c r="S18" s="102">
        <f>DATE($BE$1,$BE$2,5)</f>
        <v>45752</v>
      </c>
      <c r="T18" s="102">
        <f>DATE($BE$1,$BE$2,6)</f>
        <v>45753</v>
      </c>
      <c r="U18" s="102">
        <f>DATE($BE$1,$BE$2,7)</f>
        <v>45754</v>
      </c>
      <c r="V18" s="102">
        <f>DATE($BE$1,$BE$2,8)</f>
        <v>45755</v>
      </c>
      <c r="W18" s="102">
        <f>DATE($BE$1,$BE$2,9)</f>
        <v>45756</v>
      </c>
      <c r="X18" s="102">
        <f>DATE($BE$1,$BE$2,10)</f>
        <v>45757</v>
      </c>
      <c r="Y18" s="102">
        <f>DATE($BE$1,$BE$2,11)</f>
        <v>45758</v>
      </c>
      <c r="Z18" s="102">
        <f>DATE($BE$1,$BE$2,12)</f>
        <v>45759</v>
      </c>
      <c r="AA18" s="102">
        <f>DATE($BE$1,$BE$2,13)</f>
        <v>45760</v>
      </c>
      <c r="AB18" s="102">
        <f>DATE($BE$1,$BE$2,14)</f>
        <v>45761</v>
      </c>
      <c r="AC18" s="102">
        <f>DATE($BE$1,$BE$2,15)</f>
        <v>45762</v>
      </c>
      <c r="AD18" s="102">
        <f>DATE($BE$1,$BE$2,16)</f>
        <v>45763</v>
      </c>
      <c r="AE18" s="102">
        <f>DATE($BE$1,$BE$2,17)</f>
        <v>45764</v>
      </c>
      <c r="AF18" s="102">
        <f>DATE($BE$1,$BE$2,18)</f>
        <v>45765</v>
      </c>
      <c r="AG18" s="102">
        <f>DATE($BE$1,$BE$2,19)</f>
        <v>45766</v>
      </c>
      <c r="AH18" s="102">
        <f>DATE($BE$1,$BE$2,20)</f>
        <v>45767</v>
      </c>
      <c r="AI18" s="102">
        <f>DATE($BE$1,$BE$2,21)</f>
        <v>45768</v>
      </c>
      <c r="AJ18" s="102">
        <f>DATE($BE$1,$BE$2,22)</f>
        <v>45769</v>
      </c>
      <c r="AK18" s="102">
        <f>DATE($BE$1,$BE$2,23)</f>
        <v>45770</v>
      </c>
      <c r="AL18" s="102">
        <f>DATE($BE$1,$BE$2,24)</f>
        <v>45771</v>
      </c>
      <c r="AM18" s="102">
        <f>DATE($BE$1,$BE$2,25)</f>
        <v>45772</v>
      </c>
      <c r="AN18" s="102">
        <f>DATE($BE$1,$BE$2,26)</f>
        <v>45773</v>
      </c>
      <c r="AO18" s="102">
        <f>DATE($BE$1,$BE$2,27)</f>
        <v>45774</v>
      </c>
      <c r="AP18" s="102">
        <f>DATE($BE$1,$BE$2,28)</f>
        <v>45775</v>
      </c>
      <c r="AQ18" s="102">
        <f>IF(OR(MOD(BE1,400)=0,AND(MOD(BE1,4)=0,MOD(BE1,100)&lt;&gt;0)),DATE($BE$1,$BE$2,29),IF(BE2=2,"",DATE($BE$1,$BE$2,29)))</f>
        <v>45776</v>
      </c>
      <c r="AR18" s="101">
        <f>IF(OR(MOD(BE1,400)=0,AND(MOD(BE1,4)=0,MOD(BE1,100)&lt;&gt;0)),IF(BE2=2,"",IF(BE2=2,"",DATE($BE$1,$BE$2,30))),IF(BE2=2,"",IF(BE2=2,"",DATE($BE$1,$BE$2,30))))</f>
        <v>45777</v>
      </c>
      <c r="AS18" s="162" t="str">
        <f>IF(OR(BE2=1,BE2=3,BE2=5,BE2=7,BE2=8,BE2=10,BE2=12),DATE($BE$1,$BE$2,31),"")</f>
        <v/>
      </c>
      <c r="AT18" s="248" t="s">
        <v>61</v>
      </c>
      <c r="AU18" s="222"/>
      <c r="AV18" s="222"/>
      <c r="AW18" s="222"/>
      <c r="AX18" s="249"/>
      <c r="AY18" s="221" t="s">
        <v>30</v>
      </c>
      <c r="AZ18" s="222"/>
      <c r="BA18" s="222"/>
      <c r="BB18" s="222"/>
      <c r="BC18" s="223"/>
    </row>
    <row r="19" spans="1:56" ht="13.5" customHeight="1" x14ac:dyDescent="0.2">
      <c r="A19" s="265"/>
      <c r="B19" s="270"/>
      <c r="C19" s="271"/>
      <c r="D19" s="271"/>
      <c r="E19" s="271"/>
      <c r="F19" s="271"/>
      <c r="G19" s="271"/>
      <c r="H19" s="271"/>
      <c r="I19" s="271"/>
      <c r="J19" s="272"/>
      <c r="K19" s="194"/>
      <c r="L19" s="192"/>
      <c r="M19" s="194"/>
      <c r="N19" s="166"/>
      <c r="O19" s="206"/>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62"/>
      <c r="AT19" s="153"/>
      <c r="AU19" s="111"/>
      <c r="AV19" s="111"/>
      <c r="AW19" s="111"/>
      <c r="AX19" s="154"/>
      <c r="AY19" s="110"/>
      <c r="AZ19" s="111"/>
      <c r="BA19" s="111"/>
      <c r="BB19" s="111"/>
      <c r="BC19" s="112"/>
    </row>
    <row r="20" spans="1:56" ht="27.75" customHeight="1" x14ac:dyDescent="0.2">
      <c r="A20" s="266"/>
      <c r="B20" s="273"/>
      <c r="C20" s="274"/>
      <c r="D20" s="274"/>
      <c r="E20" s="274"/>
      <c r="F20" s="274"/>
      <c r="G20" s="274"/>
      <c r="H20" s="274"/>
      <c r="I20" s="274"/>
      <c r="J20" s="275"/>
      <c r="K20" s="251"/>
      <c r="L20" s="276"/>
      <c r="M20" s="251"/>
      <c r="N20" s="167"/>
      <c r="O20" s="252"/>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247"/>
      <c r="AT20" s="219"/>
      <c r="AU20" s="99"/>
      <c r="AV20" s="99"/>
      <c r="AW20" s="99"/>
      <c r="AX20" s="220"/>
      <c r="AY20" s="98"/>
      <c r="AZ20" s="99"/>
      <c r="BA20" s="99"/>
      <c r="BB20" s="99"/>
      <c r="BC20" s="100"/>
    </row>
    <row r="21" spans="1:56" ht="30" customHeight="1" x14ac:dyDescent="0.2">
      <c r="A21" s="79">
        <v>1</v>
      </c>
      <c r="B21" s="157" t="s">
        <v>66</v>
      </c>
      <c r="C21" s="158"/>
      <c r="D21" s="158"/>
      <c r="E21" s="158"/>
      <c r="F21" s="158"/>
      <c r="G21" s="158"/>
      <c r="H21" s="158"/>
      <c r="I21" s="158"/>
      <c r="J21" s="159"/>
      <c r="K21" s="93" t="s">
        <v>67</v>
      </c>
      <c r="L21" s="92">
        <v>0</v>
      </c>
      <c r="M21" s="92" t="s">
        <v>68</v>
      </c>
      <c r="N21" s="94"/>
      <c r="O21" s="3" t="s">
        <v>84</v>
      </c>
      <c r="P21" s="4"/>
      <c r="Q21" s="4"/>
      <c r="R21" s="4"/>
      <c r="S21" s="4"/>
      <c r="T21" s="4"/>
      <c r="U21" s="4" t="s">
        <v>84</v>
      </c>
      <c r="V21" s="4"/>
      <c r="W21" s="4"/>
      <c r="X21" s="4">
        <v>1</v>
      </c>
      <c r="Y21" s="4"/>
      <c r="Z21" s="4" t="s">
        <v>84</v>
      </c>
      <c r="AA21" s="4"/>
      <c r="AB21" s="4"/>
      <c r="AC21" s="4"/>
      <c r="AD21" s="4"/>
      <c r="AE21" s="4">
        <v>1</v>
      </c>
      <c r="AF21" s="4"/>
      <c r="AG21" s="4" t="s">
        <v>84</v>
      </c>
      <c r="AH21" s="4"/>
      <c r="AI21" s="4"/>
      <c r="AJ21" s="4"/>
      <c r="AK21" s="4"/>
      <c r="AL21" s="4" t="s">
        <v>84</v>
      </c>
      <c r="AM21" s="4"/>
      <c r="AN21" s="4">
        <v>1</v>
      </c>
      <c r="AO21" s="4"/>
      <c r="AP21" s="4" t="s">
        <v>84</v>
      </c>
      <c r="AQ21" s="4"/>
      <c r="AR21" s="4"/>
      <c r="AS21" s="4"/>
      <c r="AT21" s="144"/>
      <c r="AU21" s="145"/>
      <c r="AV21" s="145"/>
      <c r="AW21" s="145"/>
      <c r="AX21" s="146"/>
      <c r="AY21" s="287"/>
      <c r="AZ21" s="105"/>
      <c r="BA21" s="105"/>
      <c r="BB21" s="105"/>
      <c r="BC21" s="106"/>
      <c r="BD21" s="56">
        <f>IF(AND(OR(M21="生",M21="非"),N21="○"),1,0)</f>
        <v>0</v>
      </c>
    </row>
    <row r="22" spans="1:56" ht="30" customHeight="1" x14ac:dyDescent="0.2">
      <c r="A22" s="79">
        <v>2</v>
      </c>
      <c r="B22" s="157" t="s">
        <v>69</v>
      </c>
      <c r="C22" s="158"/>
      <c r="D22" s="158"/>
      <c r="E22" s="158"/>
      <c r="F22" s="158"/>
      <c r="G22" s="158"/>
      <c r="H22" s="158"/>
      <c r="I22" s="158"/>
      <c r="J22" s="159"/>
      <c r="K22" s="93" t="s">
        <v>67</v>
      </c>
      <c r="L22" s="92">
        <v>1</v>
      </c>
      <c r="M22" s="92" t="s">
        <v>70</v>
      </c>
      <c r="N22" s="94"/>
      <c r="O22" s="3"/>
      <c r="P22" s="4"/>
      <c r="Q22" s="4"/>
      <c r="R22" s="4"/>
      <c r="S22" s="4"/>
      <c r="T22" s="4"/>
      <c r="U22" s="4">
        <v>1</v>
      </c>
      <c r="V22" s="4"/>
      <c r="W22" s="4"/>
      <c r="X22" s="4"/>
      <c r="Y22" s="4"/>
      <c r="Z22" s="4"/>
      <c r="AA22" s="4"/>
      <c r="AB22" s="4"/>
      <c r="AC22" s="4"/>
      <c r="AD22" s="4"/>
      <c r="AE22" s="4">
        <v>1</v>
      </c>
      <c r="AF22" s="4"/>
      <c r="AG22" s="4"/>
      <c r="AH22" s="4"/>
      <c r="AI22" s="4">
        <v>1</v>
      </c>
      <c r="AJ22" s="4"/>
      <c r="AK22" s="4"/>
      <c r="AL22" s="4"/>
      <c r="AM22" s="4"/>
      <c r="AN22" s="4"/>
      <c r="AO22" s="4"/>
      <c r="AP22" s="4"/>
      <c r="AQ22" s="4"/>
      <c r="AR22" s="4"/>
      <c r="AS22" s="4"/>
      <c r="AT22" s="144"/>
      <c r="AU22" s="145"/>
      <c r="AV22" s="145"/>
      <c r="AW22" s="145"/>
      <c r="AX22" s="146"/>
      <c r="AY22" s="104"/>
      <c r="AZ22" s="105"/>
      <c r="BA22" s="105"/>
      <c r="BB22" s="105"/>
      <c r="BC22" s="106"/>
      <c r="BD22" s="56">
        <f>IF(AND(OR(M22="生",M22="非"),N22="○"),1,0)</f>
        <v>0</v>
      </c>
    </row>
    <row r="23" spans="1:56" ht="30" customHeight="1" x14ac:dyDescent="0.2">
      <c r="A23" s="79">
        <v>3</v>
      </c>
      <c r="B23" s="157" t="s">
        <v>71</v>
      </c>
      <c r="C23" s="158"/>
      <c r="D23" s="158"/>
      <c r="E23" s="158"/>
      <c r="F23" s="158"/>
      <c r="G23" s="158"/>
      <c r="H23" s="158"/>
      <c r="I23" s="158"/>
      <c r="J23" s="159"/>
      <c r="K23" s="93" t="s">
        <v>67</v>
      </c>
      <c r="L23" s="92">
        <v>1</v>
      </c>
      <c r="M23" s="92" t="s">
        <v>68</v>
      </c>
      <c r="N23" s="94"/>
      <c r="O23" s="3">
        <v>1</v>
      </c>
      <c r="P23" s="4"/>
      <c r="Q23" s="4"/>
      <c r="R23" s="4"/>
      <c r="S23" s="4"/>
      <c r="T23" s="4"/>
      <c r="U23" s="4"/>
      <c r="V23" s="4"/>
      <c r="W23" s="4" t="s">
        <v>84</v>
      </c>
      <c r="X23" s="4"/>
      <c r="Y23" s="4"/>
      <c r="Z23" s="4"/>
      <c r="AA23" s="4"/>
      <c r="AB23" s="4"/>
      <c r="AC23" s="4"/>
      <c r="AD23" s="4"/>
      <c r="AE23" s="4">
        <v>1</v>
      </c>
      <c r="AF23" s="4"/>
      <c r="AG23" s="4"/>
      <c r="AH23" s="4"/>
      <c r="AI23" s="4"/>
      <c r="AJ23" s="4"/>
      <c r="AK23" s="4" t="s">
        <v>84</v>
      </c>
      <c r="AL23" s="4"/>
      <c r="AM23" s="4"/>
      <c r="AN23" s="4" t="s">
        <v>84</v>
      </c>
      <c r="AO23" s="4"/>
      <c r="AP23" s="4" t="s">
        <v>84</v>
      </c>
      <c r="AQ23" s="4"/>
      <c r="AR23" s="4"/>
      <c r="AS23" s="4"/>
      <c r="AT23" s="144"/>
      <c r="AU23" s="145"/>
      <c r="AV23" s="145"/>
      <c r="AW23" s="145"/>
      <c r="AX23" s="146"/>
      <c r="AY23" s="104"/>
      <c r="AZ23" s="105"/>
      <c r="BA23" s="105"/>
      <c r="BB23" s="105"/>
      <c r="BC23" s="106"/>
      <c r="BD23" s="56">
        <f t="shared" ref="BD23:BD39" si="0">IF(AND(OR(M23="生",M23="非"),N23="○"),1,0)</f>
        <v>0</v>
      </c>
    </row>
    <row r="24" spans="1:56" ht="30" customHeight="1" x14ac:dyDescent="0.2">
      <c r="A24" s="79">
        <v>4</v>
      </c>
      <c r="B24" s="157" t="s">
        <v>72</v>
      </c>
      <c r="C24" s="158"/>
      <c r="D24" s="158"/>
      <c r="E24" s="158"/>
      <c r="F24" s="158"/>
      <c r="G24" s="158"/>
      <c r="H24" s="158"/>
      <c r="I24" s="158"/>
      <c r="J24" s="159"/>
      <c r="K24" s="93" t="s">
        <v>67</v>
      </c>
      <c r="L24" s="92">
        <v>2</v>
      </c>
      <c r="M24" s="92" t="s">
        <v>68</v>
      </c>
      <c r="N24" s="94" t="s">
        <v>73</v>
      </c>
      <c r="O24" s="3" t="s">
        <v>84</v>
      </c>
      <c r="P24" s="4"/>
      <c r="Q24" s="4"/>
      <c r="R24" s="4"/>
      <c r="S24" s="4"/>
      <c r="T24" s="4"/>
      <c r="U24" s="4" t="s">
        <v>85</v>
      </c>
      <c r="V24" s="4"/>
      <c r="W24" s="4"/>
      <c r="X24" s="4"/>
      <c r="Y24" s="4"/>
      <c r="Z24" s="4"/>
      <c r="AA24" s="4"/>
      <c r="AB24" s="4" t="s">
        <v>84</v>
      </c>
      <c r="AC24" s="4"/>
      <c r="AD24" s="4"/>
      <c r="AE24" s="4" t="s">
        <v>84</v>
      </c>
      <c r="AF24" s="4"/>
      <c r="AG24" s="4"/>
      <c r="AH24" s="4"/>
      <c r="AI24" s="4"/>
      <c r="AJ24" s="4"/>
      <c r="AK24" s="4"/>
      <c r="AL24" s="4"/>
      <c r="AM24" s="4"/>
      <c r="AN24" s="4" t="s">
        <v>84</v>
      </c>
      <c r="AO24" s="4"/>
      <c r="AP24" s="4"/>
      <c r="AQ24" s="4"/>
      <c r="AR24" s="4" t="s">
        <v>84</v>
      </c>
      <c r="AS24" s="4"/>
      <c r="AT24" s="144"/>
      <c r="AU24" s="145"/>
      <c r="AV24" s="145"/>
      <c r="AW24" s="145"/>
      <c r="AX24" s="146"/>
      <c r="AY24" s="104"/>
      <c r="AZ24" s="105"/>
      <c r="BA24" s="105"/>
      <c r="BB24" s="105"/>
      <c r="BC24" s="106"/>
      <c r="BD24" s="56">
        <f t="shared" si="0"/>
        <v>0</v>
      </c>
    </row>
    <row r="25" spans="1:56" ht="30" customHeight="1" x14ac:dyDescent="0.2">
      <c r="A25" s="80">
        <v>5</v>
      </c>
      <c r="B25" s="157" t="s">
        <v>74</v>
      </c>
      <c r="C25" s="158"/>
      <c r="D25" s="158"/>
      <c r="E25" s="158"/>
      <c r="F25" s="158"/>
      <c r="G25" s="158"/>
      <c r="H25" s="158"/>
      <c r="I25" s="158"/>
      <c r="J25" s="159"/>
      <c r="K25" s="93" t="s">
        <v>67</v>
      </c>
      <c r="L25" s="92">
        <v>2</v>
      </c>
      <c r="M25" s="92" t="s">
        <v>75</v>
      </c>
      <c r="N25" s="94"/>
      <c r="O25" s="3" t="s">
        <v>84</v>
      </c>
      <c r="P25" s="4"/>
      <c r="Q25" s="4"/>
      <c r="R25" s="4"/>
      <c r="S25" s="4"/>
      <c r="T25" s="4"/>
      <c r="U25" s="4">
        <v>1</v>
      </c>
      <c r="V25" s="4"/>
      <c r="W25" s="4"/>
      <c r="X25" s="4"/>
      <c r="Y25" s="4"/>
      <c r="Z25" s="4"/>
      <c r="AA25" s="4"/>
      <c r="AB25" s="4"/>
      <c r="AC25" s="4"/>
      <c r="AD25" s="4" t="s">
        <v>85</v>
      </c>
      <c r="AE25" s="4"/>
      <c r="AF25" s="4"/>
      <c r="AG25" s="4"/>
      <c r="AH25" s="4"/>
      <c r="AI25" s="4"/>
      <c r="AJ25" s="4"/>
      <c r="AK25" s="4"/>
      <c r="AL25" s="4" t="s">
        <v>84</v>
      </c>
      <c r="AM25" s="4"/>
      <c r="AN25" s="4"/>
      <c r="AO25" s="4"/>
      <c r="AP25" s="4"/>
      <c r="AQ25" s="4"/>
      <c r="AR25" s="4" t="s">
        <v>84</v>
      </c>
      <c r="AS25" s="4"/>
      <c r="AT25" s="144"/>
      <c r="AU25" s="145"/>
      <c r="AV25" s="145"/>
      <c r="AW25" s="145"/>
      <c r="AX25" s="146"/>
      <c r="AY25" s="104"/>
      <c r="AZ25" s="105"/>
      <c r="BA25" s="105"/>
      <c r="BB25" s="105"/>
      <c r="BC25" s="106"/>
      <c r="BD25" s="56">
        <f t="shared" si="0"/>
        <v>0</v>
      </c>
    </row>
    <row r="26" spans="1:56" ht="30" customHeight="1" x14ac:dyDescent="0.2">
      <c r="A26" s="80">
        <v>6</v>
      </c>
      <c r="B26" s="157" t="s">
        <v>76</v>
      </c>
      <c r="C26" s="158"/>
      <c r="D26" s="158"/>
      <c r="E26" s="158"/>
      <c r="F26" s="158"/>
      <c r="G26" s="158"/>
      <c r="H26" s="158"/>
      <c r="I26" s="158"/>
      <c r="J26" s="159"/>
      <c r="K26" s="93" t="s">
        <v>67</v>
      </c>
      <c r="L26" s="92">
        <v>2</v>
      </c>
      <c r="M26" s="92" t="s">
        <v>70</v>
      </c>
      <c r="N26" s="94"/>
      <c r="O26" s="3"/>
      <c r="P26" s="4"/>
      <c r="Q26" s="4"/>
      <c r="R26" s="4"/>
      <c r="S26" s="4"/>
      <c r="T26" s="4"/>
      <c r="U26" s="4"/>
      <c r="V26" s="4"/>
      <c r="W26" s="4"/>
      <c r="X26" s="4"/>
      <c r="Y26" s="4"/>
      <c r="Z26" s="4"/>
      <c r="AA26" s="4"/>
      <c r="AB26" s="4"/>
      <c r="AC26" s="4"/>
      <c r="AD26" s="4"/>
      <c r="AE26" s="4"/>
      <c r="AF26" s="4"/>
      <c r="AG26" s="4">
        <v>1</v>
      </c>
      <c r="AH26" s="4"/>
      <c r="AI26" s="4">
        <v>1</v>
      </c>
      <c r="AJ26" s="4"/>
      <c r="AK26" s="4">
        <v>1</v>
      </c>
      <c r="AL26" s="4"/>
      <c r="AM26" s="4"/>
      <c r="AN26" s="4" t="s">
        <v>84</v>
      </c>
      <c r="AO26" s="4"/>
      <c r="AP26" s="4"/>
      <c r="AQ26" s="4"/>
      <c r="AR26" s="4"/>
      <c r="AS26" s="4"/>
      <c r="AT26" s="144"/>
      <c r="AU26" s="145"/>
      <c r="AV26" s="145"/>
      <c r="AW26" s="145"/>
      <c r="AX26" s="146"/>
      <c r="AY26" s="104"/>
      <c r="AZ26" s="105"/>
      <c r="BA26" s="105"/>
      <c r="BB26" s="105"/>
      <c r="BC26" s="106"/>
      <c r="BD26" s="56">
        <f t="shared" si="0"/>
        <v>0</v>
      </c>
    </row>
    <row r="27" spans="1:56" ht="30" customHeight="1" x14ac:dyDescent="0.2">
      <c r="A27" s="80">
        <v>7</v>
      </c>
      <c r="B27" s="157" t="s">
        <v>77</v>
      </c>
      <c r="C27" s="158"/>
      <c r="D27" s="158"/>
      <c r="E27" s="158"/>
      <c r="F27" s="158"/>
      <c r="G27" s="158"/>
      <c r="H27" s="158"/>
      <c r="I27" s="158"/>
      <c r="J27" s="159"/>
      <c r="K27" s="93" t="s">
        <v>67</v>
      </c>
      <c r="L27" s="92">
        <v>2</v>
      </c>
      <c r="M27" s="92" t="s">
        <v>68</v>
      </c>
      <c r="N27" s="94"/>
      <c r="O27" s="3"/>
      <c r="P27" s="4"/>
      <c r="Q27" s="4"/>
      <c r="R27" s="4"/>
      <c r="S27" s="4"/>
      <c r="T27" s="4"/>
      <c r="U27" s="4"/>
      <c r="V27" s="4"/>
      <c r="W27" s="4"/>
      <c r="X27" s="4"/>
      <c r="Y27" s="4"/>
      <c r="Z27" s="4" t="s">
        <v>84</v>
      </c>
      <c r="AA27" s="4"/>
      <c r="AB27" s="4"/>
      <c r="AC27" s="4"/>
      <c r="AD27" s="4" t="s">
        <v>84</v>
      </c>
      <c r="AE27" s="4"/>
      <c r="AF27" s="4"/>
      <c r="AG27" s="4" t="s">
        <v>84</v>
      </c>
      <c r="AH27" s="4"/>
      <c r="AI27" s="4"/>
      <c r="AJ27" s="4"/>
      <c r="AK27" s="4"/>
      <c r="AL27" s="4" t="s">
        <v>84</v>
      </c>
      <c r="AM27" s="4"/>
      <c r="AN27" s="4"/>
      <c r="AO27" s="4"/>
      <c r="AP27" s="4"/>
      <c r="AQ27" s="4"/>
      <c r="AR27" s="4"/>
      <c r="AS27" s="4"/>
      <c r="AT27" s="144"/>
      <c r="AU27" s="145"/>
      <c r="AV27" s="145"/>
      <c r="AW27" s="145"/>
      <c r="AX27" s="146"/>
      <c r="AY27" s="104"/>
      <c r="AZ27" s="105"/>
      <c r="BA27" s="105"/>
      <c r="BB27" s="105"/>
      <c r="BC27" s="106"/>
      <c r="BD27" s="56">
        <f t="shared" si="0"/>
        <v>0</v>
      </c>
    </row>
    <row r="28" spans="1:56" ht="30" customHeight="1" x14ac:dyDescent="0.2">
      <c r="A28" s="80">
        <v>8</v>
      </c>
      <c r="B28" s="141"/>
      <c r="C28" s="142"/>
      <c r="D28" s="142"/>
      <c r="E28" s="142"/>
      <c r="F28" s="142"/>
      <c r="G28" s="142"/>
      <c r="H28" s="142"/>
      <c r="I28" s="142"/>
      <c r="J28" s="143"/>
      <c r="K28" s="11"/>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44"/>
      <c r="AU28" s="145"/>
      <c r="AV28" s="145"/>
      <c r="AW28" s="145"/>
      <c r="AX28" s="146"/>
      <c r="AY28" s="104"/>
      <c r="AZ28" s="105"/>
      <c r="BA28" s="105"/>
      <c r="BB28" s="105"/>
      <c r="BC28" s="106"/>
      <c r="BD28" s="56">
        <f t="shared" si="0"/>
        <v>0</v>
      </c>
    </row>
    <row r="29" spans="1:56" ht="30" customHeight="1" x14ac:dyDescent="0.2">
      <c r="A29" s="80">
        <v>9</v>
      </c>
      <c r="B29" s="141"/>
      <c r="C29" s="142"/>
      <c r="D29" s="142"/>
      <c r="E29" s="142"/>
      <c r="F29" s="142"/>
      <c r="G29" s="142"/>
      <c r="H29" s="142"/>
      <c r="I29" s="142"/>
      <c r="J29" s="143"/>
      <c r="K29" s="11"/>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44"/>
      <c r="AU29" s="145"/>
      <c r="AV29" s="145"/>
      <c r="AW29" s="145"/>
      <c r="AX29" s="146"/>
      <c r="AY29" s="104"/>
      <c r="AZ29" s="105"/>
      <c r="BA29" s="105"/>
      <c r="BB29" s="105"/>
      <c r="BC29" s="106"/>
      <c r="BD29" s="56">
        <f t="shared" si="0"/>
        <v>0</v>
      </c>
    </row>
    <row r="30" spans="1:56" ht="30" customHeight="1" x14ac:dyDescent="0.2">
      <c r="A30" s="80">
        <v>10</v>
      </c>
      <c r="B30" s="141"/>
      <c r="C30" s="142"/>
      <c r="D30" s="142"/>
      <c r="E30" s="142"/>
      <c r="F30" s="142"/>
      <c r="G30" s="142"/>
      <c r="H30" s="142"/>
      <c r="I30" s="142"/>
      <c r="J30" s="143"/>
      <c r="K30" s="11"/>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44"/>
      <c r="AU30" s="145"/>
      <c r="AV30" s="145"/>
      <c r="AW30" s="145"/>
      <c r="AX30" s="146"/>
      <c r="AY30" s="104"/>
      <c r="AZ30" s="105"/>
      <c r="BA30" s="105"/>
      <c r="BB30" s="105"/>
      <c r="BC30" s="106"/>
      <c r="BD30" s="56">
        <f t="shared" si="0"/>
        <v>0</v>
      </c>
    </row>
    <row r="31" spans="1:56" ht="30" customHeight="1" x14ac:dyDescent="0.2">
      <c r="A31" s="80">
        <v>11</v>
      </c>
      <c r="B31" s="141"/>
      <c r="C31" s="142"/>
      <c r="D31" s="142"/>
      <c r="E31" s="142"/>
      <c r="F31" s="142"/>
      <c r="G31" s="142"/>
      <c r="H31" s="142"/>
      <c r="I31" s="142"/>
      <c r="J31" s="143"/>
      <c r="K31" s="11"/>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44"/>
      <c r="AU31" s="145"/>
      <c r="AV31" s="145"/>
      <c r="AW31" s="145"/>
      <c r="AX31" s="146"/>
      <c r="AY31" s="104"/>
      <c r="AZ31" s="105"/>
      <c r="BA31" s="105"/>
      <c r="BB31" s="105"/>
      <c r="BC31" s="106"/>
      <c r="BD31" s="56">
        <f t="shared" si="0"/>
        <v>0</v>
      </c>
    </row>
    <row r="32" spans="1:56" ht="30" customHeight="1" x14ac:dyDescent="0.2">
      <c r="A32" s="80">
        <v>12</v>
      </c>
      <c r="B32" s="141"/>
      <c r="C32" s="142"/>
      <c r="D32" s="142"/>
      <c r="E32" s="142"/>
      <c r="F32" s="142"/>
      <c r="G32" s="142"/>
      <c r="H32" s="142"/>
      <c r="I32" s="142"/>
      <c r="J32" s="143"/>
      <c r="K32" s="11"/>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44"/>
      <c r="AU32" s="145"/>
      <c r="AV32" s="145"/>
      <c r="AW32" s="145"/>
      <c r="AX32" s="146"/>
      <c r="AY32" s="104"/>
      <c r="AZ32" s="105"/>
      <c r="BA32" s="105"/>
      <c r="BB32" s="105"/>
      <c r="BC32" s="106"/>
      <c r="BD32" s="56">
        <f t="shared" si="0"/>
        <v>0</v>
      </c>
    </row>
    <row r="33" spans="1:56" ht="30" customHeight="1" x14ac:dyDescent="0.2">
      <c r="A33" s="80">
        <v>13</v>
      </c>
      <c r="B33" s="141"/>
      <c r="C33" s="142"/>
      <c r="D33" s="142"/>
      <c r="E33" s="142"/>
      <c r="F33" s="142"/>
      <c r="G33" s="142"/>
      <c r="H33" s="142"/>
      <c r="I33" s="142"/>
      <c r="J33" s="143"/>
      <c r="K33" s="11"/>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44"/>
      <c r="AU33" s="145"/>
      <c r="AV33" s="145"/>
      <c r="AW33" s="145"/>
      <c r="AX33" s="146"/>
      <c r="AY33" s="104"/>
      <c r="AZ33" s="105"/>
      <c r="BA33" s="105"/>
      <c r="BB33" s="105"/>
      <c r="BC33" s="106"/>
      <c r="BD33" s="56">
        <f t="shared" si="0"/>
        <v>0</v>
      </c>
    </row>
    <row r="34" spans="1:56" ht="30" customHeight="1" x14ac:dyDescent="0.2">
      <c r="A34" s="80">
        <v>14</v>
      </c>
      <c r="B34" s="141"/>
      <c r="C34" s="142"/>
      <c r="D34" s="142"/>
      <c r="E34" s="142"/>
      <c r="F34" s="142"/>
      <c r="G34" s="142"/>
      <c r="H34" s="142"/>
      <c r="I34" s="142"/>
      <c r="J34" s="143"/>
      <c r="K34" s="11"/>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44"/>
      <c r="AU34" s="145"/>
      <c r="AV34" s="145"/>
      <c r="AW34" s="145"/>
      <c r="AX34" s="146"/>
      <c r="AY34" s="104"/>
      <c r="AZ34" s="105"/>
      <c r="BA34" s="105"/>
      <c r="BB34" s="105"/>
      <c r="BC34" s="106"/>
      <c r="BD34" s="56">
        <f t="shared" si="0"/>
        <v>0</v>
      </c>
    </row>
    <row r="35" spans="1:56" ht="30" customHeight="1" x14ac:dyDescent="0.2">
      <c r="A35" s="80">
        <v>15</v>
      </c>
      <c r="B35" s="141"/>
      <c r="C35" s="142"/>
      <c r="D35" s="142"/>
      <c r="E35" s="142"/>
      <c r="F35" s="142"/>
      <c r="G35" s="142"/>
      <c r="H35" s="142"/>
      <c r="I35" s="142"/>
      <c r="J35" s="143"/>
      <c r="K35" s="11"/>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44"/>
      <c r="AU35" s="145"/>
      <c r="AV35" s="145"/>
      <c r="AW35" s="145"/>
      <c r="AX35" s="146"/>
      <c r="AY35" s="104"/>
      <c r="AZ35" s="105"/>
      <c r="BA35" s="105"/>
      <c r="BB35" s="105"/>
      <c r="BC35" s="106"/>
      <c r="BD35" s="56">
        <f t="shared" si="0"/>
        <v>0</v>
      </c>
    </row>
    <row r="36" spans="1:56" ht="30" customHeight="1" x14ac:dyDescent="0.2">
      <c r="A36" s="80">
        <v>16</v>
      </c>
      <c r="B36" s="141"/>
      <c r="C36" s="142"/>
      <c r="D36" s="142"/>
      <c r="E36" s="142"/>
      <c r="F36" s="142"/>
      <c r="G36" s="142"/>
      <c r="H36" s="142"/>
      <c r="I36" s="142"/>
      <c r="J36" s="143"/>
      <c r="K36" s="11"/>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44"/>
      <c r="AU36" s="145"/>
      <c r="AV36" s="145"/>
      <c r="AW36" s="145"/>
      <c r="AX36" s="146"/>
      <c r="AY36" s="104"/>
      <c r="AZ36" s="105"/>
      <c r="BA36" s="105"/>
      <c r="BB36" s="105"/>
      <c r="BC36" s="106"/>
      <c r="BD36" s="56">
        <f t="shared" si="0"/>
        <v>0</v>
      </c>
    </row>
    <row r="37" spans="1:56" ht="30" customHeight="1" x14ac:dyDescent="0.2">
      <c r="A37" s="80">
        <v>17</v>
      </c>
      <c r="B37" s="141"/>
      <c r="C37" s="142"/>
      <c r="D37" s="142"/>
      <c r="E37" s="142"/>
      <c r="F37" s="142"/>
      <c r="G37" s="142"/>
      <c r="H37" s="142"/>
      <c r="I37" s="142"/>
      <c r="J37" s="143"/>
      <c r="K37" s="11"/>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44"/>
      <c r="AU37" s="145"/>
      <c r="AV37" s="145"/>
      <c r="AW37" s="145"/>
      <c r="AX37" s="146"/>
      <c r="AY37" s="104"/>
      <c r="AZ37" s="105"/>
      <c r="BA37" s="105"/>
      <c r="BB37" s="105"/>
      <c r="BC37" s="106"/>
      <c r="BD37" s="56">
        <f t="shared" si="0"/>
        <v>0</v>
      </c>
    </row>
    <row r="38" spans="1:56" ht="30" customHeight="1" x14ac:dyDescent="0.2">
      <c r="A38" s="80">
        <v>18</v>
      </c>
      <c r="B38" s="141"/>
      <c r="C38" s="142"/>
      <c r="D38" s="142"/>
      <c r="E38" s="142"/>
      <c r="F38" s="142"/>
      <c r="G38" s="142"/>
      <c r="H38" s="142"/>
      <c r="I38" s="142"/>
      <c r="J38" s="143"/>
      <c r="K38" s="11"/>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44"/>
      <c r="AU38" s="145"/>
      <c r="AV38" s="145"/>
      <c r="AW38" s="145"/>
      <c r="AX38" s="146"/>
      <c r="AY38" s="104"/>
      <c r="AZ38" s="105"/>
      <c r="BA38" s="105"/>
      <c r="BB38" s="105"/>
      <c r="BC38" s="106"/>
      <c r="BD38" s="56">
        <f t="shared" si="0"/>
        <v>0</v>
      </c>
    </row>
    <row r="39" spans="1:56" ht="30" customHeight="1" thickBot="1" x14ac:dyDescent="0.25">
      <c r="A39" s="81">
        <v>19</v>
      </c>
      <c r="B39" s="147"/>
      <c r="C39" s="148"/>
      <c r="D39" s="148"/>
      <c r="E39" s="148"/>
      <c r="F39" s="148"/>
      <c r="G39" s="148"/>
      <c r="H39" s="148"/>
      <c r="I39" s="148"/>
      <c r="J39" s="149"/>
      <c r="K39" s="12"/>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44"/>
      <c r="AU39" s="145"/>
      <c r="AV39" s="145"/>
      <c r="AW39" s="145"/>
      <c r="AX39" s="146"/>
      <c r="AY39" s="125"/>
      <c r="AZ39" s="126"/>
      <c r="BA39" s="126"/>
      <c r="BB39" s="126"/>
      <c r="BC39" s="127"/>
      <c r="BD39" s="56">
        <f t="shared" si="0"/>
        <v>0</v>
      </c>
    </row>
    <row r="40" spans="1:56" ht="22.5" customHeight="1" x14ac:dyDescent="0.2">
      <c r="A40" s="168" t="s">
        <v>26</v>
      </c>
      <c r="B40" s="169"/>
      <c r="C40" s="169"/>
      <c r="D40" s="169"/>
      <c r="E40" s="169"/>
      <c r="F40" s="169"/>
      <c r="G40" s="169"/>
      <c r="H40" s="169"/>
      <c r="I40" s="169"/>
      <c r="J40" s="169"/>
      <c r="K40" s="169"/>
      <c r="L40" s="169"/>
      <c r="M40" s="170"/>
      <c r="N40" s="13" t="s">
        <v>25</v>
      </c>
      <c r="O40" s="14">
        <f>COUNTIF(O$21:O$39,$N$40)</f>
        <v>3</v>
      </c>
      <c r="P40" s="15">
        <f>COUNTIF(P$21:P$39,$N$40)</f>
        <v>0</v>
      </c>
      <c r="Q40" s="15">
        <f>COUNTIF(Q$21:Q$39,$N$40)</f>
        <v>0</v>
      </c>
      <c r="R40" s="15">
        <f t="shared" ref="R40:U40" si="1">COUNTIF(R$21:R$39,$N$40)</f>
        <v>0</v>
      </c>
      <c r="S40" s="15">
        <f t="shared" si="1"/>
        <v>0</v>
      </c>
      <c r="T40" s="15">
        <f t="shared" si="1"/>
        <v>0</v>
      </c>
      <c r="U40" s="15">
        <f t="shared" si="1"/>
        <v>1</v>
      </c>
      <c r="V40" s="15">
        <f t="shared" ref="V40:Y40" si="2">COUNTIF(V$21:V$39,$N$40)</f>
        <v>0</v>
      </c>
      <c r="W40" s="15">
        <f t="shared" si="2"/>
        <v>1</v>
      </c>
      <c r="X40" s="15">
        <f t="shared" si="2"/>
        <v>0</v>
      </c>
      <c r="Y40" s="15">
        <f t="shared" si="2"/>
        <v>0</v>
      </c>
      <c r="Z40" s="15">
        <f t="shared" ref="Z40:AK40" si="3">COUNTIF(Z$21:Z$39,$N$40)</f>
        <v>2</v>
      </c>
      <c r="AA40" s="15">
        <f t="shared" si="3"/>
        <v>0</v>
      </c>
      <c r="AB40" s="15">
        <f t="shared" si="3"/>
        <v>1</v>
      </c>
      <c r="AC40" s="15">
        <f t="shared" si="3"/>
        <v>0</v>
      </c>
      <c r="AD40" s="15">
        <f t="shared" si="3"/>
        <v>1</v>
      </c>
      <c r="AE40" s="15">
        <f t="shared" si="3"/>
        <v>1</v>
      </c>
      <c r="AF40" s="15">
        <f t="shared" si="3"/>
        <v>0</v>
      </c>
      <c r="AG40" s="15">
        <f t="shared" si="3"/>
        <v>2</v>
      </c>
      <c r="AH40" s="15">
        <f t="shared" si="3"/>
        <v>0</v>
      </c>
      <c r="AI40" s="15">
        <f t="shared" si="3"/>
        <v>0</v>
      </c>
      <c r="AJ40" s="15">
        <f t="shared" si="3"/>
        <v>0</v>
      </c>
      <c r="AK40" s="15">
        <f t="shared" si="3"/>
        <v>1</v>
      </c>
      <c r="AL40" s="15">
        <f t="shared" ref="AL40:AS40" si="4">COUNTIF(AL$21:AL$39,$N$40)</f>
        <v>3</v>
      </c>
      <c r="AM40" s="15">
        <f t="shared" si="4"/>
        <v>0</v>
      </c>
      <c r="AN40" s="15">
        <f t="shared" si="4"/>
        <v>3</v>
      </c>
      <c r="AO40" s="15">
        <f t="shared" si="4"/>
        <v>0</v>
      </c>
      <c r="AP40" s="15">
        <f>COUNTIF(AP$21:AP$39,$N$40)</f>
        <v>2</v>
      </c>
      <c r="AQ40" s="15">
        <f t="shared" si="4"/>
        <v>0</v>
      </c>
      <c r="AR40" s="15">
        <f>COUNTIF(AR$21:AR$39,$N$40)</f>
        <v>2</v>
      </c>
      <c r="AS40" s="15">
        <f t="shared" si="4"/>
        <v>0</v>
      </c>
      <c r="AT40" s="135">
        <f>SUM(AT21:AX39)</f>
        <v>0</v>
      </c>
      <c r="AU40" s="136"/>
      <c r="AV40" s="136"/>
      <c r="AW40" s="136"/>
      <c r="AX40" s="137"/>
      <c r="AY40" s="16"/>
      <c r="AZ40" s="17"/>
      <c r="BA40" s="17"/>
      <c r="BB40" s="17"/>
      <c r="BC40" s="18"/>
    </row>
    <row r="41" spans="1:56" ht="22.5" customHeight="1" x14ac:dyDescent="0.2">
      <c r="A41" s="171" t="s">
        <v>16</v>
      </c>
      <c r="B41" s="172"/>
      <c r="C41" s="172"/>
      <c r="D41" s="172"/>
      <c r="E41" s="172"/>
      <c r="F41" s="172"/>
      <c r="G41" s="172"/>
      <c r="H41" s="172"/>
      <c r="I41" s="172"/>
      <c r="J41" s="172"/>
      <c r="K41" s="172"/>
      <c r="L41" s="172"/>
      <c r="M41" s="173"/>
      <c r="N41" s="19">
        <v>1</v>
      </c>
      <c r="O41" s="20">
        <f>COUNTIF(O$21:O$39,$N$41)</f>
        <v>1</v>
      </c>
      <c r="P41" s="21">
        <f t="shared" ref="P41:Y41" si="5">COUNTIF(P$21:P$39,$N$41)</f>
        <v>0</v>
      </c>
      <c r="Q41" s="21">
        <f>COUNTIF(Q$21:Q$39,$N$41)</f>
        <v>0</v>
      </c>
      <c r="R41" s="21">
        <f t="shared" si="5"/>
        <v>0</v>
      </c>
      <c r="S41" s="21">
        <f t="shared" si="5"/>
        <v>0</v>
      </c>
      <c r="T41" s="21">
        <f t="shared" si="5"/>
        <v>0</v>
      </c>
      <c r="U41" s="21">
        <f t="shared" si="5"/>
        <v>2</v>
      </c>
      <c r="V41" s="21">
        <f t="shared" si="5"/>
        <v>0</v>
      </c>
      <c r="W41" s="21">
        <f t="shared" si="5"/>
        <v>0</v>
      </c>
      <c r="X41" s="21">
        <f t="shared" si="5"/>
        <v>1</v>
      </c>
      <c r="Y41" s="21">
        <f t="shared" si="5"/>
        <v>0</v>
      </c>
      <c r="Z41" s="21">
        <f t="shared" ref="Z41:AK41" si="6">COUNTIF(Z$21:Z$39,$N$41)</f>
        <v>0</v>
      </c>
      <c r="AA41" s="21">
        <f t="shared" si="6"/>
        <v>0</v>
      </c>
      <c r="AB41" s="21">
        <f t="shared" si="6"/>
        <v>0</v>
      </c>
      <c r="AC41" s="21">
        <f t="shared" si="6"/>
        <v>0</v>
      </c>
      <c r="AD41" s="21">
        <f t="shared" si="6"/>
        <v>0</v>
      </c>
      <c r="AE41" s="21">
        <f t="shared" si="6"/>
        <v>3</v>
      </c>
      <c r="AF41" s="21">
        <f t="shared" si="6"/>
        <v>0</v>
      </c>
      <c r="AG41" s="21">
        <f t="shared" si="6"/>
        <v>1</v>
      </c>
      <c r="AH41" s="21">
        <f t="shared" si="6"/>
        <v>0</v>
      </c>
      <c r="AI41" s="21">
        <f t="shared" si="6"/>
        <v>2</v>
      </c>
      <c r="AJ41" s="21">
        <f t="shared" si="6"/>
        <v>0</v>
      </c>
      <c r="AK41" s="21">
        <f t="shared" si="6"/>
        <v>1</v>
      </c>
      <c r="AL41" s="21">
        <f t="shared" ref="AL41:AS41" si="7">COUNTIF(AL$21:AL$39,$N$41)</f>
        <v>0</v>
      </c>
      <c r="AM41" s="21">
        <f t="shared" si="7"/>
        <v>0</v>
      </c>
      <c r="AN41" s="21">
        <f t="shared" si="7"/>
        <v>1</v>
      </c>
      <c r="AO41" s="21">
        <f t="shared" si="7"/>
        <v>0</v>
      </c>
      <c r="AP41" s="21">
        <f t="shared" si="7"/>
        <v>0</v>
      </c>
      <c r="AQ41" s="21">
        <f t="shared" si="7"/>
        <v>0</v>
      </c>
      <c r="AR41" s="21">
        <f>COUNTIF(AR$21:AR$39,$N$41)</f>
        <v>0</v>
      </c>
      <c r="AS41" s="21">
        <f t="shared" si="7"/>
        <v>0</v>
      </c>
      <c r="AT41" s="22"/>
      <c r="AU41" s="23"/>
      <c r="AV41" s="23"/>
      <c r="AW41" s="23"/>
      <c r="AX41" s="24"/>
      <c r="AY41" s="25"/>
      <c r="AZ41" s="26"/>
      <c r="BA41" s="26"/>
      <c r="BB41" s="26"/>
      <c r="BC41" s="27"/>
    </row>
    <row r="42" spans="1:56" ht="22.5" customHeight="1" x14ac:dyDescent="0.2">
      <c r="A42" s="171" t="s">
        <v>9</v>
      </c>
      <c r="B42" s="172"/>
      <c r="C42" s="172"/>
      <c r="D42" s="172"/>
      <c r="E42" s="172"/>
      <c r="F42" s="172"/>
      <c r="G42" s="172"/>
      <c r="H42" s="172"/>
      <c r="I42" s="172"/>
      <c r="J42" s="172"/>
      <c r="K42" s="172"/>
      <c r="L42" s="172"/>
      <c r="M42" s="173"/>
      <c r="N42" s="19">
        <v>2</v>
      </c>
      <c r="O42" s="20">
        <f>COUNTIF(O$21:O$39,$N$42)</f>
        <v>0</v>
      </c>
      <c r="P42" s="21">
        <f t="shared" ref="P42:Y42" si="8">COUNTIF(P$21:P$39,$N$42)</f>
        <v>0</v>
      </c>
      <c r="Q42" s="21">
        <f>COUNTIF(Q$21:Q$39,$N$42)</f>
        <v>0</v>
      </c>
      <c r="R42" s="21">
        <f t="shared" si="8"/>
        <v>0</v>
      </c>
      <c r="S42" s="21">
        <f t="shared" si="8"/>
        <v>0</v>
      </c>
      <c r="T42" s="21">
        <f t="shared" si="8"/>
        <v>0</v>
      </c>
      <c r="U42" s="21">
        <f t="shared" si="8"/>
        <v>0</v>
      </c>
      <c r="V42" s="21">
        <f t="shared" si="8"/>
        <v>0</v>
      </c>
      <c r="W42" s="21">
        <f t="shared" si="8"/>
        <v>0</v>
      </c>
      <c r="X42" s="21">
        <f t="shared" si="8"/>
        <v>0</v>
      </c>
      <c r="Y42" s="21">
        <f t="shared" si="8"/>
        <v>0</v>
      </c>
      <c r="Z42" s="21">
        <f t="shared" ref="Z42:AK42" si="9">COUNTIF(Z$21:Z$39,$N$42)</f>
        <v>0</v>
      </c>
      <c r="AA42" s="21">
        <f t="shared" si="9"/>
        <v>0</v>
      </c>
      <c r="AB42" s="21">
        <f t="shared" si="9"/>
        <v>0</v>
      </c>
      <c r="AC42" s="21">
        <f t="shared" si="9"/>
        <v>0</v>
      </c>
      <c r="AD42" s="21">
        <f t="shared" si="9"/>
        <v>0</v>
      </c>
      <c r="AE42" s="21">
        <f t="shared" si="9"/>
        <v>0</v>
      </c>
      <c r="AF42" s="21">
        <f t="shared" si="9"/>
        <v>0</v>
      </c>
      <c r="AG42" s="21">
        <f t="shared" si="9"/>
        <v>0</v>
      </c>
      <c r="AH42" s="21">
        <f t="shared" si="9"/>
        <v>0</v>
      </c>
      <c r="AI42" s="21">
        <f t="shared" si="9"/>
        <v>0</v>
      </c>
      <c r="AJ42" s="21">
        <f t="shared" si="9"/>
        <v>0</v>
      </c>
      <c r="AK42" s="21">
        <f t="shared" si="9"/>
        <v>0</v>
      </c>
      <c r="AL42" s="21">
        <f t="shared" ref="AL42:AS42" si="10">COUNTIF(AL$21:AL$39,$N$42)</f>
        <v>0</v>
      </c>
      <c r="AM42" s="21">
        <f t="shared" si="10"/>
        <v>0</v>
      </c>
      <c r="AN42" s="21">
        <f t="shared" si="10"/>
        <v>0</v>
      </c>
      <c r="AO42" s="21">
        <f t="shared" si="10"/>
        <v>0</v>
      </c>
      <c r="AP42" s="21">
        <f t="shared" si="10"/>
        <v>0</v>
      </c>
      <c r="AQ42" s="21">
        <f t="shared" si="10"/>
        <v>0</v>
      </c>
      <c r="AR42" s="21">
        <f t="shared" si="10"/>
        <v>0</v>
      </c>
      <c r="AS42" s="21">
        <f t="shared" si="10"/>
        <v>0</v>
      </c>
      <c r="AT42" s="22"/>
      <c r="AU42" s="23"/>
      <c r="AV42" s="23"/>
      <c r="AW42" s="23"/>
      <c r="AX42" s="24"/>
      <c r="AY42" s="25"/>
      <c r="AZ42" s="26"/>
      <c r="BA42" s="26"/>
      <c r="BB42" s="26"/>
      <c r="BC42" s="27"/>
    </row>
    <row r="43" spans="1:56" ht="22.5" customHeight="1" x14ac:dyDescent="0.2">
      <c r="A43" s="171" t="s">
        <v>10</v>
      </c>
      <c r="B43" s="172"/>
      <c r="C43" s="172"/>
      <c r="D43" s="172"/>
      <c r="E43" s="172"/>
      <c r="F43" s="172"/>
      <c r="G43" s="172"/>
      <c r="H43" s="172"/>
      <c r="I43" s="172"/>
      <c r="J43" s="172"/>
      <c r="K43" s="172"/>
      <c r="L43" s="172"/>
      <c r="M43" s="173"/>
      <c r="N43" s="19">
        <v>3</v>
      </c>
      <c r="O43" s="20">
        <f>COUNTIF(O$21:O$39,$N$43)</f>
        <v>0</v>
      </c>
      <c r="P43" s="21">
        <f t="shared" ref="P43:Y43" si="11">COUNTIF(P$21:P$39,$N$43)</f>
        <v>0</v>
      </c>
      <c r="Q43" s="21">
        <f>COUNTIF(Q$21:Q$39,$N$43)</f>
        <v>0</v>
      </c>
      <c r="R43" s="21">
        <f t="shared" si="11"/>
        <v>0</v>
      </c>
      <c r="S43" s="21">
        <f t="shared" si="11"/>
        <v>0</v>
      </c>
      <c r="T43" s="21">
        <f t="shared" si="11"/>
        <v>0</v>
      </c>
      <c r="U43" s="21">
        <f t="shared" si="11"/>
        <v>0</v>
      </c>
      <c r="V43" s="21">
        <f t="shared" si="11"/>
        <v>0</v>
      </c>
      <c r="W43" s="21">
        <f t="shared" si="11"/>
        <v>0</v>
      </c>
      <c r="X43" s="21">
        <f t="shared" si="11"/>
        <v>0</v>
      </c>
      <c r="Y43" s="21">
        <f t="shared" si="11"/>
        <v>0</v>
      </c>
      <c r="Z43" s="21">
        <f t="shared" ref="Z43:AK43" si="12">COUNTIF(Z$21:Z$39,$N$43)</f>
        <v>0</v>
      </c>
      <c r="AA43" s="21">
        <f t="shared" si="12"/>
        <v>0</v>
      </c>
      <c r="AB43" s="21">
        <f t="shared" si="12"/>
        <v>0</v>
      </c>
      <c r="AC43" s="21">
        <f t="shared" si="12"/>
        <v>0</v>
      </c>
      <c r="AD43" s="21">
        <f t="shared" si="12"/>
        <v>0</v>
      </c>
      <c r="AE43" s="21">
        <f t="shared" si="12"/>
        <v>0</v>
      </c>
      <c r="AF43" s="21">
        <f t="shared" si="12"/>
        <v>0</v>
      </c>
      <c r="AG43" s="21">
        <f t="shared" si="12"/>
        <v>0</v>
      </c>
      <c r="AH43" s="21">
        <f t="shared" si="12"/>
        <v>0</v>
      </c>
      <c r="AI43" s="21">
        <f t="shared" si="12"/>
        <v>0</v>
      </c>
      <c r="AJ43" s="21">
        <f t="shared" si="12"/>
        <v>0</v>
      </c>
      <c r="AK43" s="21">
        <f t="shared" si="12"/>
        <v>0</v>
      </c>
      <c r="AL43" s="21">
        <f t="shared" ref="AL43:AS43" si="13">COUNTIF(AL$21:AL$39,$N$43)</f>
        <v>0</v>
      </c>
      <c r="AM43" s="21">
        <f t="shared" si="13"/>
        <v>0</v>
      </c>
      <c r="AN43" s="21">
        <f t="shared" si="13"/>
        <v>0</v>
      </c>
      <c r="AO43" s="21">
        <f t="shared" si="13"/>
        <v>0</v>
      </c>
      <c r="AP43" s="21">
        <f t="shared" si="13"/>
        <v>0</v>
      </c>
      <c r="AQ43" s="21">
        <f t="shared" si="13"/>
        <v>0</v>
      </c>
      <c r="AR43" s="21">
        <f t="shared" si="13"/>
        <v>0</v>
      </c>
      <c r="AS43" s="21">
        <f t="shared" si="13"/>
        <v>0</v>
      </c>
      <c r="AT43" s="22"/>
      <c r="AU43" s="23"/>
      <c r="AV43" s="23"/>
      <c r="AW43" s="23"/>
      <c r="AX43" s="24"/>
      <c r="AY43" s="25"/>
      <c r="AZ43" s="26"/>
      <c r="BA43" s="26"/>
      <c r="BB43" s="26"/>
      <c r="BC43" s="27"/>
    </row>
    <row r="44" spans="1:56" ht="22.5" customHeight="1" thickBot="1" x14ac:dyDescent="0.25">
      <c r="A44" s="174" t="s">
        <v>15</v>
      </c>
      <c r="B44" s="175"/>
      <c r="C44" s="175"/>
      <c r="D44" s="175"/>
      <c r="E44" s="175"/>
      <c r="F44" s="175"/>
      <c r="G44" s="175"/>
      <c r="H44" s="175"/>
      <c r="I44" s="175"/>
      <c r="J44" s="175"/>
      <c r="K44" s="175"/>
      <c r="L44" s="175"/>
      <c r="M44" s="176"/>
      <c r="N44" s="28">
        <v>4</v>
      </c>
      <c r="O44" s="20">
        <f>COUNTIF(O$21:O$39,$N$44)</f>
        <v>0</v>
      </c>
      <c r="P44" s="21">
        <f t="shared" ref="P44:Y44" si="14">COUNTIF(P$21:P$39,$N$44)</f>
        <v>0</v>
      </c>
      <c r="Q44" s="21">
        <f>COUNTIF(Q$21:Q$39,$N$44)</f>
        <v>0</v>
      </c>
      <c r="R44" s="21">
        <f t="shared" si="14"/>
        <v>0</v>
      </c>
      <c r="S44" s="21">
        <f t="shared" si="14"/>
        <v>0</v>
      </c>
      <c r="T44" s="21">
        <f t="shared" si="14"/>
        <v>0</v>
      </c>
      <c r="U44" s="21">
        <f t="shared" si="14"/>
        <v>0</v>
      </c>
      <c r="V44" s="21">
        <f t="shared" si="14"/>
        <v>0</v>
      </c>
      <c r="W44" s="21">
        <f t="shared" si="14"/>
        <v>0</v>
      </c>
      <c r="X44" s="21">
        <f t="shared" si="14"/>
        <v>0</v>
      </c>
      <c r="Y44" s="21">
        <f t="shared" si="14"/>
        <v>0</v>
      </c>
      <c r="Z44" s="21">
        <f t="shared" ref="Z44:AK44" si="15">COUNTIF(Z$21:Z$39,$N$44)</f>
        <v>0</v>
      </c>
      <c r="AA44" s="21">
        <f t="shared" si="15"/>
        <v>0</v>
      </c>
      <c r="AB44" s="21">
        <f t="shared" si="15"/>
        <v>0</v>
      </c>
      <c r="AC44" s="21">
        <f t="shared" si="15"/>
        <v>0</v>
      </c>
      <c r="AD44" s="21">
        <f t="shared" si="15"/>
        <v>0</v>
      </c>
      <c r="AE44" s="21">
        <f t="shared" si="15"/>
        <v>0</v>
      </c>
      <c r="AF44" s="21">
        <f t="shared" si="15"/>
        <v>0</v>
      </c>
      <c r="AG44" s="21">
        <f t="shared" si="15"/>
        <v>0</v>
      </c>
      <c r="AH44" s="21">
        <f t="shared" si="15"/>
        <v>0</v>
      </c>
      <c r="AI44" s="21">
        <f t="shared" si="15"/>
        <v>0</v>
      </c>
      <c r="AJ44" s="21">
        <f t="shared" si="15"/>
        <v>0</v>
      </c>
      <c r="AK44" s="21">
        <f t="shared" si="15"/>
        <v>0</v>
      </c>
      <c r="AL44" s="21">
        <f t="shared" ref="AL44:AS44" si="16">COUNTIF(AL$21:AL$39,$N$44)</f>
        <v>0</v>
      </c>
      <c r="AM44" s="21">
        <f t="shared" si="16"/>
        <v>0</v>
      </c>
      <c r="AN44" s="21">
        <f t="shared" si="16"/>
        <v>0</v>
      </c>
      <c r="AO44" s="21">
        <f t="shared" si="16"/>
        <v>0</v>
      </c>
      <c r="AP44" s="21">
        <f t="shared" si="16"/>
        <v>0</v>
      </c>
      <c r="AQ44" s="21">
        <f t="shared" si="16"/>
        <v>0</v>
      </c>
      <c r="AR44" s="21">
        <f t="shared" si="16"/>
        <v>0</v>
      </c>
      <c r="AS44" s="21">
        <f t="shared" si="16"/>
        <v>0</v>
      </c>
      <c r="AT44" s="29"/>
      <c r="AU44" s="30"/>
      <c r="AV44" s="30"/>
      <c r="AW44" s="30"/>
      <c r="AX44" s="31"/>
      <c r="AY44" s="32"/>
      <c r="AZ44" s="33"/>
      <c r="BA44" s="33"/>
      <c r="BB44" s="33"/>
      <c r="BC44" s="34"/>
    </row>
    <row r="45" spans="1:56" ht="22.5" customHeight="1" thickTop="1" thickBot="1" x14ac:dyDescent="0.25">
      <c r="A45" s="186" t="s">
        <v>4</v>
      </c>
      <c r="B45" s="187"/>
      <c r="C45" s="187"/>
      <c r="D45" s="187"/>
      <c r="E45" s="187"/>
      <c r="F45" s="187"/>
      <c r="G45" s="187"/>
      <c r="H45" s="187"/>
      <c r="I45" s="187"/>
      <c r="J45" s="187"/>
      <c r="K45" s="187"/>
      <c r="L45" s="187"/>
      <c r="M45" s="188"/>
      <c r="N45" s="35"/>
      <c r="O45" s="36">
        <f>SUM(O40:O44)</f>
        <v>4</v>
      </c>
      <c r="P45" s="35">
        <f t="shared" ref="P45:AQ45" si="17">SUM(P40:P44)</f>
        <v>0</v>
      </c>
      <c r="Q45" s="37">
        <f t="shared" si="17"/>
        <v>0</v>
      </c>
      <c r="R45" s="38">
        <f t="shared" si="17"/>
        <v>0</v>
      </c>
      <c r="S45" s="39">
        <f t="shared" si="17"/>
        <v>0</v>
      </c>
      <c r="T45" s="39">
        <f t="shared" si="17"/>
        <v>0</v>
      </c>
      <c r="U45" s="39">
        <f t="shared" si="17"/>
        <v>3</v>
      </c>
      <c r="V45" s="39">
        <f t="shared" si="17"/>
        <v>0</v>
      </c>
      <c r="W45" s="39">
        <f t="shared" si="17"/>
        <v>1</v>
      </c>
      <c r="X45" s="39">
        <f t="shared" si="17"/>
        <v>1</v>
      </c>
      <c r="Y45" s="39">
        <f t="shared" si="17"/>
        <v>0</v>
      </c>
      <c r="Z45" s="39">
        <f t="shared" si="17"/>
        <v>2</v>
      </c>
      <c r="AA45" s="39">
        <f t="shared" si="17"/>
        <v>0</v>
      </c>
      <c r="AB45" s="39">
        <f t="shared" si="17"/>
        <v>1</v>
      </c>
      <c r="AC45" s="39">
        <f t="shared" si="17"/>
        <v>0</v>
      </c>
      <c r="AD45" s="39">
        <f t="shared" si="17"/>
        <v>1</v>
      </c>
      <c r="AE45" s="39">
        <f t="shared" si="17"/>
        <v>4</v>
      </c>
      <c r="AF45" s="39">
        <f t="shared" si="17"/>
        <v>0</v>
      </c>
      <c r="AG45" s="39">
        <f t="shared" si="17"/>
        <v>3</v>
      </c>
      <c r="AH45" s="39">
        <f t="shared" si="17"/>
        <v>0</v>
      </c>
      <c r="AI45" s="39">
        <f t="shared" si="17"/>
        <v>2</v>
      </c>
      <c r="AJ45" s="39">
        <f t="shared" si="17"/>
        <v>0</v>
      </c>
      <c r="AK45" s="39">
        <f t="shared" si="17"/>
        <v>2</v>
      </c>
      <c r="AL45" s="39">
        <f t="shared" si="17"/>
        <v>3</v>
      </c>
      <c r="AM45" s="39">
        <f t="shared" si="17"/>
        <v>0</v>
      </c>
      <c r="AN45" s="39">
        <f t="shared" si="17"/>
        <v>4</v>
      </c>
      <c r="AO45" s="39">
        <f t="shared" si="17"/>
        <v>0</v>
      </c>
      <c r="AP45" s="39">
        <f t="shared" si="17"/>
        <v>2</v>
      </c>
      <c r="AQ45" s="39">
        <f t="shared" si="17"/>
        <v>0</v>
      </c>
      <c r="AR45" s="39">
        <f t="shared" ref="AR45" si="18">SUM(AR40:AR44)</f>
        <v>2</v>
      </c>
      <c r="AS45" s="39">
        <f>SUM(AS40:AS44)</f>
        <v>0</v>
      </c>
      <c r="AT45" s="258" t="s">
        <v>7</v>
      </c>
      <c r="AU45" s="259"/>
      <c r="AV45" s="259"/>
      <c r="AW45" s="259"/>
      <c r="AX45" s="260"/>
      <c r="AY45" s="107">
        <f>SUM(O45:AS45)</f>
        <v>35</v>
      </c>
      <c r="AZ45" s="108"/>
      <c r="BA45" s="108"/>
      <c r="BB45" s="108"/>
      <c r="BC45" s="109"/>
      <c r="BD45" s="56">
        <f>SUM(BD21:BD39)</f>
        <v>0</v>
      </c>
    </row>
    <row r="46" spans="1:56" ht="34.5" customHeight="1" thickBot="1" x14ac:dyDescent="0.25">
      <c r="A46" s="277" t="s">
        <v>60</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8"/>
      <c r="BC46" s="279"/>
    </row>
    <row r="47" spans="1:56" ht="18.75" customHeight="1" x14ac:dyDescent="0.2">
      <c r="A47" s="189" t="s">
        <v>1</v>
      </c>
      <c r="B47" s="200" t="s">
        <v>0</v>
      </c>
      <c r="C47" s="201"/>
      <c r="D47" s="201"/>
      <c r="E47" s="201"/>
      <c r="F47" s="201"/>
      <c r="G47" s="201"/>
      <c r="H47" s="201"/>
      <c r="I47" s="201"/>
      <c r="J47" s="202"/>
      <c r="K47" s="196" t="s">
        <v>37</v>
      </c>
      <c r="L47" s="191" t="s">
        <v>2</v>
      </c>
      <c r="M47" s="191" t="s">
        <v>3</v>
      </c>
      <c r="N47" s="198" t="s">
        <v>24</v>
      </c>
      <c r="O47" s="206">
        <f>O18</f>
        <v>45748</v>
      </c>
      <c r="P47" s="102">
        <f>P18</f>
        <v>45749</v>
      </c>
      <c r="Q47" s="102">
        <f t="shared" ref="Q47:AE47" si="19">Q18</f>
        <v>45750</v>
      </c>
      <c r="R47" s="102">
        <f t="shared" si="19"/>
        <v>45751</v>
      </c>
      <c r="S47" s="102">
        <f t="shared" si="19"/>
        <v>45752</v>
      </c>
      <c r="T47" s="102">
        <f t="shared" si="19"/>
        <v>45753</v>
      </c>
      <c r="U47" s="102">
        <f t="shared" si="19"/>
        <v>45754</v>
      </c>
      <c r="V47" s="102">
        <f t="shared" si="19"/>
        <v>45755</v>
      </c>
      <c r="W47" s="102">
        <f t="shared" si="19"/>
        <v>45756</v>
      </c>
      <c r="X47" s="102">
        <f t="shared" si="19"/>
        <v>45757</v>
      </c>
      <c r="Y47" s="102">
        <f t="shared" si="19"/>
        <v>45758</v>
      </c>
      <c r="Z47" s="102">
        <f t="shared" si="19"/>
        <v>45759</v>
      </c>
      <c r="AA47" s="102">
        <f t="shared" si="19"/>
        <v>45760</v>
      </c>
      <c r="AB47" s="102">
        <f t="shared" si="19"/>
        <v>45761</v>
      </c>
      <c r="AC47" s="102">
        <f t="shared" si="19"/>
        <v>45762</v>
      </c>
      <c r="AD47" s="102">
        <f t="shared" si="19"/>
        <v>45763</v>
      </c>
      <c r="AE47" s="102">
        <f t="shared" si="19"/>
        <v>45764</v>
      </c>
      <c r="AF47" s="102">
        <f t="shared" ref="AF47:AR47" si="20">AF18</f>
        <v>45765</v>
      </c>
      <c r="AG47" s="102">
        <f t="shared" si="20"/>
        <v>45766</v>
      </c>
      <c r="AH47" s="102">
        <f t="shared" si="20"/>
        <v>45767</v>
      </c>
      <c r="AI47" s="102">
        <f t="shared" si="20"/>
        <v>45768</v>
      </c>
      <c r="AJ47" s="102">
        <f t="shared" si="20"/>
        <v>45769</v>
      </c>
      <c r="AK47" s="102">
        <f t="shared" si="20"/>
        <v>45770</v>
      </c>
      <c r="AL47" s="102">
        <f t="shared" si="20"/>
        <v>45771</v>
      </c>
      <c r="AM47" s="102">
        <f t="shared" si="20"/>
        <v>45772</v>
      </c>
      <c r="AN47" s="102">
        <f t="shared" si="20"/>
        <v>45773</v>
      </c>
      <c r="AO47" s="102">
        <f t="shared" si="20"/>
        <v>45774</v>
      </c>
      <c r="AP47" s="102">
        <f t="shared" si="20"/>
        <v>45775</v>
      </c>
      <c r="AQ47" s="102">
        <f t="shared" si="20"/>
        <v>45776</v>
      </c>
      <c r="AR47" s="102">
        <f t="shared" si="20"/>
        <v>45777</v>
      </c>
      <c r="AS47" s="162" t="str">
        <f>AS18</f>
        <v/>
      </c>
      <c r="AT47" s="150" t="s">
        <v>29</v>
      </c>
      <c r="AU47" s="151"/>
      <c r="AV47" s="151"/>
      <c r="AW47" s="151"/>
      <c r="AX47" s="152"/>
      <c r="AY47" s="110" t="s">
        <v>30</v>
      </c>
      <c r="AZ47" s="111"/>
      <c r="BA47" s="111"/>
      <c r="BB47" s="111"/>
      <c r="BC47" s="112"/>
    </row>
    <row r="48" spans="1:56" ht="18.75" customHeight="1" x14ac:dyDescent="0.2">
      <c r="A48" s="189"/>
      <c r="B48" s="200"/>
      <c r="C48" s="201"/>
      <c r="D48" s="201"/>
      <c r="E48" s="201"/>
      <c r="F48" s="201"/>
      <c r="G48" s="201"/>
      <c r="H48" s="201"/>
      <c r="I48" s="201"/>
      <c r="J48" s="202"/>
      <c r="K48" s="196"/>
      <c r="L48" s="192"/>
      <c r="M48" s="194"/>
      <c r="N48" s="166"/>
      <c r="O48" s="207"/>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3"/>
      <c r="AT48" s="153"/>
      <c r="AU48" s="111"/>
      <c r="AV48" s="111"/>
      <c r="AW48" s="111"/>
      <c r="AX48" s="154"/>
      <c r="AY48" s="110"/>
      <c r="AZ48" s="111"/>
      <c r="BA48" s="111"/>
      <c r="BB48" s="111"/>
      <c r="BC48" s="112"/>
    </row>
    <row r="49" spans="1:56" ht="18.75" customHeight="1" thickBot="1" x14ac:dyDescent="0.25">
      <c r="A49" s="190"/>
      <c r="B49" s="203"/>
      <c r="C49" s="204"/>
      <c r="D49" s="204"/>
      <c r="E49" s="204"/>
      <c r="F49" s="204"/>
      <c r="G49" s="204"/>
      <c r="H49" s="204"/>
      <c r="I49" s="204"/>
      <c r="J49" s="205"/>
      <c r="K49" s="197"/>
      <c r="L49" s="193"/>
      <c r="M49" s="195"/>
      <c r="N49" s="199"/>
      <c r="O49" s="208"/>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4"/>
      <c r="AT49" s="155"/>
      <c r="AU49" s="114"/>
      <c r="AV49" s="114"/>
      <c r="AW49" s="114"/>
      <c r="AX49" s="156"/>
      <c r="AY49" s="113"/>
      <c r="AZ49" s="114"/>
      <c r="BA49" s="114"/>
      <c r="BB49" s="114"/>
      <c r="BC49" s="115"/>
    </row>
    <row r="50" spans="1:56" ht="30" customHeight="1" thickTop="1" x14ac:dyDescent="0.2">
      <c r="A50" s="79">
        <v>1</v>
      </c>
      <c r="B50" s="157" t="s">
        <v>86</v>
      </c>
      <c r="C50" s="158"/>
      <c r="D50" s="158"/>
      <c r="E50" s="158"/>
      <c r="F50" s="158"/>
      <c r="G50" s="158"/>
      <c r="H50" s="158"/>
      <c r="I50" s="158"/>
      <c r="J50" s="159"/>
      <c r="K50" s="95" t="s">
        <v>67</v>
      </c>
      <c r="L50" s="96">
        <v>1</v>
      </c>
      <c r="M50" s="96" t="s">
        <v>87</v>
      </c>
      <c r="N50" s="97"/>
      <c r="O50" s="3"/>
      <c r="P50" s="4"/>
      <c r="Q50" s="4" t="s">
        <v>85</v>
      </c>
      <c r="R50" s="4"/>
      <c r="S50" s="4"/>
      <c r="T50" s="4"/>
      <c r="U50" s="4" t="s">
        <v>85</v>
      </c>
      <c r="V50" s="4"/>
      <c r="W50" s="4"/>
      <c r="X50" s="4"/>
      <c r="Y50" s="4"/>
      <c r="Z50" s="4" t="s">
        <v>89</v>
      </c>
      <c r="AA50" s="4"/>
      <c r="AB50" s="4"/>
      <c r="AC50" s="4"/>
      <c r="AD50" s="4" t="s">
        <v>89</v>
      </c>
      <c r="AE50" s="4"/>
      <c r="AF50" s="4"/>
      <c r="AG50" s="4" t="s">
        <v>89</v>
      </c>
      <c r="AH50" s="4"/>
      <c r="AI50" s="4"/>
      <c r="AJ50" s="4"/>
      <c r="AK50" s="4" t="s">
        <v>89</v>
      </c>
      <c r="AL50" s="4"/>
      <c r="AM50" s="4"/>
      <c r="AN50" s="4" t="s">
        <v>89</v>
      </c>
      <c r="AO50" s="4"/>
      <c r="AP50" s="4"/>
      <c r="AQ50" s="4"/>
      <c r="AR50" s="4" t="s">
        <v>85</v>
      </c>
      <c r="AS50" s="4"/>
      <c r="AT50" s="144"/>
      <c r="AU50" s="145"/>
      <c r="AV50" s="145"/>
      <c r="AW50" s="145"/>
      <c r="AX50" s="146"/>
      <c r="AY50" s="104"/>
      <c r="AZ50" s="105"/>
      <c r="BA50" s="105"/>
      <c r="BB50" s="105"/>
      <c r="BC50" s="106"/>
      <c r="BD50" s="56">
        <f>IF(AND(OR(M50="生",M50="非",M50="C"),N50="○"),1,0)</f>
        <v>0</v>
      </c>
    </row>
    <row r="51" spans="1:56" ht="30" customHeight="1" x14ac:dyDescent="0.2">
      <c r="A51" s="79">
        <v>2</v>
      </c>
      <c r="B51" s="157" t="s">
        <v>88</v>
      </c>
      <c r="C51" s="158"/>
      <c r="D51" s="158"/>
      <c r="E51" s="158"/>
      <c r="F51" s="158"/>
      <c r="G51" s="158"/>
      <c r="H51" s="158"/>
      <c r="I51" s="158"/>
      <c r="J51" s="159"/>
      <c r="K51" s="95" t="s">
        <v>67</v>
      </c>
      <c r="L51" s="92">
        <v>2</v>
      </c>
      <c r="M51" s="92" t="s">
        <v>68</v>
      </c>
      <c r="N51" s="94"/>
      <c r="O51" s="3" t="s">
        <v>89</v>
      </c>
      <c r="P51" s="4"/>
      <c r="Q51" s="4" t="s">
        <v>89</v>
      </c>
      <c r="R51" s="4"/>
      <c r="S51" s="4"/>
      <c r="T51" s="4"/>
      <c r="U51" s="4"/>
      <c r="V51" s="4"/>
      <c r="W51" s="4" t="s">
        <v>89</v>
      </c>
      <c r="X51" s="4"/>
      <c r="Y51" s="4"/>
      <c r="Z51" s="4"/>
      <c r="AA51" s="4"/>
      <c r="AB51" s="4" t="s">
        <v>89</v>
      </c>
      <c r="AC51" s="4"/>
      <c r="AD51" s="4"/>
      <c r="AE51" s="4"/>
      <c r="AF51" s="4"/>
      <c r="AG51" s="4"/>
      <c r="AH51" s="4"/>
      <c r="AI51" s="4"/>
      <c r="AJ51" s="4"/>
      <c r="AK51" s="4"/>
      <c r="AL51" s="4"/>
      <c r="AM51" s="4"/>
      <c r="AN51" s="4"/>
      <c r="AO51" s="4"/>
      <c r="AP51" s="4" t="s">
        <v>89</v>
      </c>
      <c r="AQ51" s="4"/>
      <c r="AR51" s="4" t="s">
        <v>89</v>
      </c>
      <c r="AS51" s="4"/>
      <c r="AT51" s="144"/>
      <c r="AU51" s="145"/>
      <c r="AV51" s="145"/>
      <c r="AW51" s="145"/>
      <c r="AX51" s="146"/>
      <c r="AY51" s="104"/>
      <c r="AZ51" s="105"/>
      <c r="BA51" s="105"/>
      <c r="BB51" s="105"/>
      <c r="BC51" s="106"/>
      <c r="BD51" s="56">
        <f t="shared" ref="BD51:BD54" si="21">IF(AND(OR(M51="生",M51="非",M51="C"),N51="○"),1,0)</f>
        <v>0</v>
      </c>
    </row>
    <row r="52" spans="1:56" ht="30" customHeight="1" x14ac:dyDescent="0.2">
      <c r="A52" s="79">
        <v>3</v>
      </c>
      <c r="B52" s="141"/>
      <c r="C52" s="142"/>
      <c r="D52" s="142"/>
      <c r="E52" s="142"/>
      <c r="F52" s="142"/>
      <c r="G52" s="142"/>
      <c r="H52" s="142"/>
      <c r="I52" s="142"/>
      <c r="J52" s="143"/>
      <c r="K52" s="11"/>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44"/>
      <c r="AU52" s="145"/>
      <c r="AV52" s="145"/>
      <c r="AW52" s="145"/>
      <c r="AX52" s="146"/>
      <c r="AY52" s="104"/>
      <c r="AZ52" s="105"/>
      <c r="BA52" s="105"/>
      <c r="BB52" s="105"/>
      <c r="BC52" s="106"/>
      <c r="BD52" s="56">
        <f t="shared" si="21"/>
        <v>0</v>
      </c>
    </row>
    <row r="53" spans="1:56" ht="30" customHeight="1" x14ac:dyDescent="0.2">
      <c r="A53" s="79">
        <v>4</v>
      </c>
      <c r="B53" s="141"/>
      <c r="C53" s="142"/>
      <c r="D53" s="142"/>
      <c r="E53" s="142"/>
      <c r="F53" s="142"/>
      <c r="G53" s="142"/>
      <c r="H53" s="142"/>
      <c r="I53" s="142"/>
      <c r="J53" s="143"/>
      <c r="K53" s="11"/>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44"/>
      <c r="AU53" s="145"/>
      <c r="AV53" s="145"/>
      <c r="AW53" s="145"/>
      <c r="AX53" s="146"/>
      <c r="AY53" s="104"/>
      <c r="AZ53" s="105"/>
      <c r="BA53" s="105"/>
      <c r="BB53" s="105"/>
      <c r="BC53" s="106"/>
      <c r="BD53" s="56">
        <f t="shared" si="21"/>
        <v>0</v>
      </c>
    </row>
    <row r="54" spans="1:56" ht="30" customHeight="1" thickBot="1" x14ac:dyDescent="0.25">
      <c r="A54" s="81">
        <v>5</v>
      </c>
      <c r="B54" s="147"/>
      <c r="C54" s="148"/>
      <c r="D54" s="148"/>
      <c r="E54" s="148"/>
      <c r="F54" s="148"/>
      <c r="G54" s="148"/>
      <c r="H54" s="148"/>
      <c r="I54" s="148"/>
      <c r="J54" s="149"/>
      <c r="K54" s="12"/>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44"/>
      <c r="AU54" s="145"/>
      <c r="AV54" s="145"/>
      <c r="AW54" s="145"/>
      <c r="AX54" s="146"/>
      <c r="AY54" s="125"/>
      <c r="AZ54" s="126"/>
      <c r="BA54" s="126"/>
      <c r="BB54" s="126"/>
      <c r="BC54" s="127"/>
      <c r="BD54" s="56">
        <f t="shared" si="21"/>
        <v>0</v>
      </c>
    </row>
    <row r="55" spans="1:56" ht="24" customHeight="1" x14ac:dyDescent="0.2">
      <c r="A55" s="168" t="s">
        <v>16</v>
      </c>
      <c r="B55" s="169"/>
      <c r="C55" s="169"/>
      <c r="D55" s="169"/>
      <c r="E55" s="169"/>
      <c r="F55" s="169"/>
      <c r="G55" s="169"/>
      <c r="H55" s="169"/>
      <c r="I55" s="169"/>
      <c r="J55" s="169"/>
      <c r="K55" s="169"/>
      <c r="L55" s="169"/>
      <c r="M55" s="170"/>
      <c r="N55" s="13" t="s">
        <v>14</v>
      </c>
      <c r="O55" s="40">
        <f>COUNTIF(O$50:O$54,$N$55)</f>
        <v>1</v>
      </c>
      <c r="P55" s="41">
        <f>COUNTIF(P$50:P$54,$N$55)</f>
        <v>0</v>
      </c>
      <c r="Q55" s="41">
        <f t="shared" ref="Q55:Y55" si="22">COUNTIF(Q$50:Q$54,$N$55)</f>
        <v>1</v>
      </c>
      <c r="R55" s="41">
        <f t="shared" si="22"/>
        <v>0</v>
      </c>
      <c r="S55" s="41">
        <f t="shared" si="22"/>
        <v>0</v>
      </c>
      <c r="T55" s="41">
        <f t="shared" si="22"/>
        <v>0</v>
      </c>
      <c r="U55" s="41">
        <f>COUNTIF(U$50:U$54,$N$55)</f>
        <v>0</v>
      </c>
      <c r="V55" s="41">
        <f t="shared" si="22"/>
        <v>0</v>
      </c>
      <c r="W55" s="41">
        <f t="shared" si="22"/>
        <v>1</v>
      </c>
      <c r="X55" s="41">
        <f t="shared" si="22"/>
        <v>0</v>
      </c>
      <c r="Y55" s="41">
        <f t="shared" si="22"/>
        <v>0</v>
      </c>
      <c r="Z55" s="41">
        <f t="shared" ref="Z55:AK55" si="23">COUNTIF(Z$50:Z$54,$N$55)</f>
        <v>1</v>
      </c>
      <c r="AA55" s="41">
        <f t="shared" si="23"/>
        <v>0</v>
      </c>
      <c r="AB55" s="41">
        <f t="shared" si="23"/>
        <v>1</v>
      </c>
      <c r="AC55" s="41">
        <f t="shared" si="23"/>
        <v>0</v>
      </c>
      <c r="AD55" s="41">
        <f t="shared" si="23"/>
        <v>1</v>
      </c>
      <c r="AE55" s="41">
        <f t="shared" si="23"/>
        <v>0</v>
      </c>
      <c r="AF55" s="41">
        <f t="shared" si="23"/>
        <v>0</v>
      </c>
      <c r="AG55" s="41">
        <f t="shared" si="23"/>
        <v>1</v>
      </c>
      <c r="AH55" s="41">
        <f t="shared" si="23"/>
        <v>0</v>
      </c>
      <c r="AI55" s="41">
        <f t="shared" si="23"/>
        <v>0</v>
      </c>
      <c r="AJ55" s="41">
        <f t="shared" si="23"/>
        <v>0</v>
      </c>
      <c r="AK55" s="41">
        <f t="shared" si="23"/>
        <v>1</v>
      </c>
      <c r="AL55" s="41">
        <f t="shared" ref="AL55:AS55" si="24">COUNTIF(AL$50:AL$54,$N$55)</f>
        <v>0</v>
      </c>
      <c r="AM55" s="41">
        <f t="shared" si="24"/>
        <v>0</v>
      </c>
      <c r="AN55" s="41">
        <f t="shared" si="24"/>
        <v>1</v>
      </c>
      <c r="AO55" s="41">
        <f t="shared" si="24"/>
        <v>0</v>
      </c>
      <c r="AP55" s="41">
        <f t="shared" si="24"/>
        <v>1</v>
      </c>
      <c r="AQ55" s="41">
        <f t="shared" si="24"/>
        <v>0</v>
      </c>
      <c r="AR55" s="41">
        <f t="shared" si="24"/>
        <v>1</v>
      </c>
      <c r="AS55" s="42">
        <f t="shared" si="24"/>
        <v>0</v>
      </c>
      <c r="AT55" s="135">
        <f>SUM(AT50:AX54)</f>
        <v>0</v>
      </c>
      <c r="AU55" s="136"/>
      <c r="AV55" s="136"/>
      <c r="AW55" s="136"/>
      <c r="AX55" s="137"/>
      <c r="AY55" s="16"/>
      <c r="AZ55" s="17"/>
      <c r="BA55" s="17"/>
      <c r="BB55" s="17"/>
      <c r="BC55" s="18"/>
    </row>
    <row r="56" spans="1:56" ht="24" customHeight="1" x14ac:dyDescent="0.2">
      <c r="A56" s="171" t="s">
        <v>9</v>
      </c>
      <c r="B56" s="172"/>
      <c r="C56" s="172"/>
      <c r="D56" s="172"/>
      <c r="E56" s="172"/>
      <c r="F56" s="172"/>
      <c r="G56" s="172"/>
      <c r="H56" s="172"/>
      <c r="I56" s="172"/>
      <c r="J56" s="172"/>
      <c r="K56" s="172"/>
      <c r="L56" s="172"/>
      <c r="M56" s="173"/>
      <c r="N56" s="19" t="s">
        <v>5</v>
      </c>
      <c r="O56" s="20">
        <f>COUNTIF(O$50:O$54,$N$56)</f>
        <v>0</v>
      </c>
      <c r="P56" s="43">
        <f t="shared" ref="P56:Y56" si="25">COUNTIF(P$50:P$54,$N$56)</f>
        <v>0</v>
      </c>
      <c r="Q56" s="43">
        <f t="shared" si="25"/>
        <v>0</v>
      </c>
      <c r="R56" s="43">
        <f t="shared" si="25"/>
        <v>0</v>
      </c>
      <c r="S56" s="43">
        <f t="shared" si="25"/>
        <v>0</v>
      </c>
      <c r="T56" s="43">
        <f t="shared" si="25"/>
        <v>0</v>
      </c>
      <c r="U56" s="43">
        <f t="shared" si="25"/>
        <v>0</v>
      </c>
      <c r="V56" s="43">
        <f t="shared" si="25"/>
        <v>0</v>
      </c>
      <c r="W56" s="43">
        <f t="shared" si="25"/>
        <v>0</v>
      </c>
      <c r="X56" s="43">
        <f t="shared" si="25"/>
        <v>0</v>
      </c>
      <c r="Y56" s="43">
        <f t="shared" si="25"/>
        <v>0</v>
      </c>
      <c r="Z56" s="43">
        <f t="shared" ref="Z56:AK56" si="26">COUNTIF(Z$50:Z$54,$N$56)</f>
        <v>0</v>
      </c>
      <c r="AA56" s="43">
        <f t="shared" si="26"/>
        <v>0</v>
      </c>
      <c r="AB56" s="43">
        <f t="shared" si="26"/>
        <v>0</v>
      </c>
      <c r="AC56" s="43">
        <f t="shared" si="26"/>
        <v>0</v>
      </c>
      <c r="AD56" s="43">
        <f t="shared" si="26"/>
        <v>0</v>
      </c>
      <c r="AE56" s="43">
        <f t="shared" si="26"/>
        <v>0</v>
      </c>
      <c r="AF56" s="43">
        <f t="shared" si="26"/>
        <v>0</v>
      </c>
      <c r="AG56" s="43">
        <f t="shared" si="26"/>
        <v>0</v>
      </c>
      <c r="AH56" s="43">
        <f t="shared" si="26"/>
        <v>0</v>
      </c>
      <c r="AI56" s="43">
        <f t="shared" si="26"/>
        <v>0</v>
      </c>
      <c r="AJ56" s="43">
        <f t="shared" si="26"/>
        <v>0</v>
      </c>
      <c r="AK56" s="43">
        <f t="shared" si="26"/>
        <v>0</v>
      </c>
      <c r="AL56" s="43">
        <f t="shared" ref="AL56:AS56" si="27">COUNTIF(AL$50:AL$54,$N$56)</f>
        <v>0</v>
      </c>
      <c r="AM56" s="43">
        <f t="shared" si="27"/>
        <v>0</v>
      </c>
      <c r="AN56" s="43">
        <f t="shared" si="27"/>
        <v>0</v>
      </c>
      <c r="AO56" s="43">
        <f t="shared" si="27"/>
        <v>0</v>
      </c>
      <c r="AP56" s="43">
        <f t="shared" si="27"/>
        <v>0</v>
      </c>
      <c r="AQ56" s="43">
        <f t="shared" si="27"/>
        <v>0</v>
      </c>
      <c r="AR56" s="43">
        <f t="shared" si="27"/>
        <v>0</v>
      </c>
      <c r="AS56" s="44">
        <f t="shared" si="27"/>
        <v>0</v>
      </c>
      <c r="AT56" s="22"/>
      <c r="AU56" s="23"/>
      <c r="AV56" s="23"/>
      <c r="AW56" s="23"/>
      <c r="AX56" s="24"/>
      <c r="AY56" s="25"/>
      <c r="AZ56" s="26"/>
      <c r="BA56" s="26"/>
      <c r="BB56" s="26"/>
      <c r="BC56" s="27"/>
    </row>
    <row r="57" spans="1:56" ht="24" customHeight="1" thickBot="1" x14ac:dyDescent="0.25">
      <c r="A57" s="174" t="s">
        <v>10</v>
      </c>
      <c r="B57" s="175"/>
      <c r="C57" s="175"/>
      <c r="D57" s="175"/>
      <c r="E57" s="175"/>
      <c r="F57" s="175"/>
      <c r="G57" s="175"/>
      <c r="H57" s="175"/>
      <c r="I57" s="175"/>
      <c r="J57" s="175"/>
      <c r="K57" s="175"/>
      <c r="L57" s="175"/>
      <c r="M57" s="176"/>
      <c r="N57" s="45" t="s">
        <v>6</v>
      </c>
      <c r="O57" s="46">
        <f>COUNTIF(O$50:O$54,$N$57)</f>
        <v>0</v>
      </c>
      <c r="P57" s="47">
        <f t="shared" ref="P57:Y57" si="28">COUNTIF(P$50:P$54,$N$57)</f>
        <v>0</v>
      </c>
      <c r="Q57" s="47">
        <f t="shared" si="28"/>
        <v>0</v>
      </c>
      <c r="R57" s="47">
        <f t="shared" si="28"/>
        <v>0</v>
      </c>
      <c r="S57" s="47">
        <f t="shared" si="28"/>
        <v>0</v>
      </c>
      <c r="T57" s="47">
        <f t="shared" si="28"/>
        <v>0</v>
      </c>
      <c r="U57" s="47">
        <f t="shared" si="28"/>
        <v>0</v>
      </c>
      <c r="V57" s="47">
        <f>COUNTIF(V$50:V$54,$N$57)</f>
        <v>0</v>
      </c>
      <c r="W57" s="47">
        <f t="shared" si="28"/>
        <v>0</v>
      </c>
      <c r="X57" s="47">
        <f t="shared" si="28"/>
        <v>0</v>
      </c>
      <c r="Y57" s="47">
        <f t="shared" si="28"/>
        <v>0</v>
      </c>
      <c r="Z57" s="47">
        <f t="shared" ref="Z57:AK57" si="29">COUNTIF(Z$50:Z$54,$N$57)</f>
        <v>0</v>
      </c>
      <c r="AA57" s="47">
        <f t="shared" si="29"/>
        <v>0</v>
      </c>
      <c r="AB57" s="47">
        <f t="shared" si="29"/>
        <v>0</v>
      </c>
      <c r="AC57" s="47">
        <f t="shared" si="29"/>
        <v>0</v>
      </c>
      <c r="AD57" s="47">
        <f t="shared" si="29"/>
        <v>0</v>
      </c>
      <c r="AE57" s="47">
        <f t="shared" si="29"/>
        <v>0</v>
      </c>
      <c r="AF57" s="47">
        <f t="shared" si="29"/>
        <v>0</v>
      </c>
      <c r="AG57" s="47">
        <f t="shared" si="29"/>
        <v>0</v>
      </c>
      <c r="AH57" s="47">
        <f t="shared" si="29"/>
        <v>0</v>
      </c>
      <c r="AI57" s="47">
        <f t="shared" si="29"/>
        <v>0</v>
      </c>
      <c r="AJ57" s="47">
        <f t="shared" si="29"/>
        <v>0</v>
      </c>
      <c r="AK57" s="47">
        <f t="shared" si="29"/>
        <v>0</v>
      </c>
      <c r="AL57" s="47">
        <f t="shared" ref="AL57:AS57" si="30">COUNTIF(AL$50:AL$54,$N$57)</f>
        <v>0</v>
      </c>
      <c r="AM57" s="47">
        <f t="shared" si="30"/>
        <v>0</v>
      </c>
      <c r="AN57" s="47">
        <f t="shared" si="30"/>
        <v>0</v>
      </c>
      <c r="AO57" s="47">
        <f t="shared" si="30"/>
        <v>0</v>
      </c>
      <c r="AP57" s="47">
        <f t="shared" si="30"/>
        <v>0</v>
      </c>
      <c r="AQ57" s="47">
        <f t="shared" si="30"/>
        <v>0</v>
      </c>
      <c r="AR57" s="47">
        <f t="shared" si="30"/>
        <v>0</v>
      </c>
      <c r="AS57" s="48">
        <f t="shared" si="30"/>
        <v>0</v>
      </c>
      <c r="AT57" s="22"/>
      <c r="AU57" s="23"/>
      <c r="AV57" s="23"/>
      <c r="AW57" s="23"/>
      <c r="AX57" s="24"/>
      <c r="AY57" s="25"/>
      <c r="AZ57" s="26"/>
      <c r="BA57" s="26"/>
      <c r="BB57" s="26"/>
      <c r="BC57" s="27"/>
    </row>
    <row r="58" spans="1:56" ht="24" customHeight="1" thickTop="1" thickBot="1" x14ac:dyDescent="0.25">
      <c r="A58" s="177" t="s">
        <v>4</v>
      </c>
      <c r="B58" s="178"/>
      <c r="C58" s="178"/>
      <c r="D58" s="178"/>
      <c r="E58" s="178"/>
      <c r="F58" s="178"/>
      <c r="G58" s="178"/>
      <c r="H58" s="178"/>
      <c r="I58" s="178"/>
      <c r="J58" s="178"/>
      <c r="K58" s="178"/>
      <c r="L58" s="178"/>
      <c r="M58" s="179"/>
      <c r="N58" s="49"/>
      <c r="O58" s="50">
        <f>SUM(O55:O57)</f>
        <v>1</v>
      </c>
      <c r="P58" s="51">
        <f t="shared" ref="P58:AS58" si="31">SUM(P55:P57)</f>
        <v>0</v>
      </c>
      <c r="Q58" s="51">
        <f t="shared" si="31"/>
        <v>1</v>
      </c>
      <c r="R58" s="51">
        <f t="shared" si="31"/>
        <v>0</v>
      </c>
      <c r="S58" s="51">
        <f t="shared" si="31"/>
        <v>0</v>
      </c>
      <c r="T58" s="51">
        <f>SUM(T55:T57)</f>
        <v>0</v>
      </c>
      <c r="U58" s="51">
        <f t="shared" si="31"/>
        <v>0</v>
      </c>
      <c r="V58" s="51">
        <f t="shared" si="31"/>
        <v>0</v>
      </c>
      <c r="W58" s="51">
        <f t="shared" si="31"/>
        <v>1</v>
      </c>
      <c r="X58" s="51">
        <f t="shared" si="31"/>
        <v>0</v>
      </c>
      <c r="Y58" s="51">
        <f t="shared" si="31"/>
        <v>0</v>
      </c>
      <c r="Z58" s="51">
        <f t="shared" si="31"/>
        <v>1</v>
      </c>
      <c r="AA58" s="51">
        <f t="shared" si="31"/>
        <v>0</v>
      </c>
      <c r="AB58" s="51">
        <f t="shared" si="31"/>
        <v>1</v>
      </c>
      <c r="AC58" s="51">
        <f t="shared" si="31"/>
        <v>0</v>
      </c>
      <c r="AD58" s="51">
        <f t="shared" si="31"/>
        <v>1</v>
      </c>
      <c r="AE58" s="51">
        <f t="shared" si="31"/>
        <v>0</v>
      </c>
      <c r="AF58" s="51">
        <f t="shared" si="31"/>
        <v>0</v>
      </c>
      <c r="AG58" s="51">
        <f t="shared" si="31"/>
        <v>1</v>
      </c>
      <c r="AH58" s="51">
        <f t="shared" si="31"/>
        <v>0</v>
      </c>
      <c r="AI58" s="51">
        <f t="shared" si="31"/>
        <v>0</v>
      </c>
      <c r="AJ58" s="51">
        <f t="shared" si="31"/>
        <v>0</v>
      </c>
      <c r="AK58" s="51">
        <f t="shared" si="31"/>
        <v>1</v>
      </c>
      <c r="AL58" s="51">
        <f t="shared" si="31"/>
        <v>0</v>
      </c>
      <c r="AM58" s="51">
        <f t="shared" si="31"/>
        <v>0</v>
      </c>
      <c r="AN58" s="51">
        <f t="shared" si="31"/>
        <v>1</v>
      </c>
      <c r="AO58" s="51">
        <f t="shared" si="31"/>
        <v>0</v>
      </c>
      <c r="AP58" s="51">
        <f t="shared" si="31"/>
        <v>1</v>
      </c>
      <c r="AQ58" s="51">
        <f t="shared" si="31"/>
        <v>0</v>
      </c>
      <c r="AR58" s="51">
        <f t="shared" ref="AR58" si="32">SUM(AR55:AR57)</f>
        <v>1</v>
      </c>
      <c r="AS58" s="51">
        <f t="shared" si="31"/>
        <v>0</v>
      </c>
      <c r="AT58" s="128" t="s">
        <v>7</v>
      </c>
      <c r="AU58" s="129"/>
      <c r="AV58" s="129"/>
      <c r="AW58" s="129"/>
      <c r="AX58" s="130"/>
      <c r="AY58" s="131">
        <f>SUM(O58:AS58)</f>
        <v>11</v>
      </c>
      <c r="AZ58" s="132"/>
      <c r="BA58" s="132"/>
      <c r="BB58" s="132"/>
      <c r="BC58" s="133"/>
      <c r="BD58" s="56">
        <f>SUM(BD50:BD54)</f>
        <v>0</v>
      </c>
    </row>
    <row r="59" spans="1:56" ht="36" customHeight="1" thickTop="1" x14ac:dyDescent="0.5">
      <c r="A59" s="52" t="s">
        <v>17</v>
      </c>
      <c r="B59" s="53"/>
      <c r="C59" s="53"/>
      <c r="D59" s="53"/>
      <c r="E59" s="53"/>
      <c r="F59" s="53"/>
      <c r="G59" s="53"/>
      <c r="H59" s="53"/>
      <c r="I59" s="53"/>
      <c r="J59" s="53"/>
      <c r="K59" s="53"/>
      <c r="L59" s="54"/>
      <c r="M59" s="53"/>
      <c r="N59" s="53"/>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10"/>
      <c r="AO59" s="10"/>
      <c r="AP59" s="10"/>
      <c r="AQ59" s="10"/>
      <c r="AR59" s="10"/>
      <c r="AS59" s="10"/>
      <c r="AT59" s="55"/>
      <c r="AU59" s="55"/>
      <c r="AV59" s="55"/>
      <c r="AW59" s="55"/>
      <c r="AX59" s="55"/>
    </row>
    <row r="60" spans="1:56" ht="15" customHeight="1" x14ac:dyDescent="0.5">
      <c r="A60" s="52"/>
      <c r="B60" s="180" t="s">
        <v>23</v>
      </c>
      <c r="C60" s="181"/>
      <c r="D60" s="181"/>
      <c r="E60" s="181"/>
      <c r="F60" s="181"/>
      <c r="G60" s="181"/>
      <c r="H60" s="181"/>
      <c r="I60" s="181"/>
      <c r="J60" s="182"/>
      <c r="K60" s="282" t="s">
        <v>18</v>
      </c>
      <c r="L60" s="283"/>
      <c r="M60" s="284"/>
      <c r="N60" s="286" t="s">
        <v>13</v>
      </c>
      <c r="O60" s="286"/>
      <c r="P60" s="286"/>
      <c r="Q60" s="286"/>
      <c r="R60" s="286"/>
      <c r="S60" s="54"/>
      <c r="T60" s="54"/>
      <c r="U60" s="54"/>
      <c r="V60" s="54"/>
      <c r="W60" s="54"/>
      <c r="X60" s="54"/>
      <c r="Y60" s="54"/>
      <c r="Z60" s="54"/>
      <c r="AA60" s="54"/>
      <c r="AB60" s="54"/>
      <c r="AC60" s="54"/>
      <c r="AD60" s="54"/>
      <c r="AE60" s="54"/>
      <c r="AF60" s="54"/>
      <c r="AG60" s="54"/>
      <c r="AH60" s="54"/>
      <c r="AI60" s="54"/>
      <c r="AJ60" s="54"/>
      <c r="AK60" s="54"/>
      <c r="AL60" s="54"/>
      <c r="AM60" s="54"/>
      <c r="AN60" s="119" t="s">
        <v>40</v>
      </c>
      <c r="AO60" s="120"/>
      <c r="AP60" s="120"/>
      <c r="AQ60" s="120"/>
      <c r="AR60" s="120"/>
      <c r="AS60" s="120"/>
      <c r="AT60" s="120"/>
      <c r="AU60" s="120"/>
      <c r="AV60" s="120"/>
      <c r="AW60" s="120"/>
      <c r="AX60" s="123"/>
      <c r="AY60" s="123"/>
      <c r="AZ60" s="123"/>
      <c r="BA60" s="123"/>
      <c r="BB60" s="123"/>
      <c r="BC60" s="124"/>
    </row>
    <row r="61" spans="1:56" ht="15" customHeight="1" x14ac:dyDescent="0.2">
      <c r="A61" s="57"/>
      <c r="B61" s="183" t="s">
        <v>32</v>
      </c>
      <c r="C61" s="184"/>
      <c r="D61" s="184"/>
      <c r="E61" s="184"/>
      <c r="F61" s="184"/>
      <c r="G61" s="184"/>
      <c r="H61" s="184"/>
      <c r="I61" s="184"/>
      <c r="J61" s="185"/>
      <c r="K61" s="138" t="s">
        <v>33</v>
      </c>
      <c r="L61" s="139"/>
      <c r="M61" s="140"/>
      <c r="N61" s="209" t="s">
        <v>33</v>
      </c>
      <c r="O61" s="209"/>
      <c r="P61" s="209"/>
      <c r="Q61" s="209"/>
      <c r="R61" s="209"/>
      <c r="S61" s="57"/>
      <c r="T61" s="57"/>
      <c r="U61" s="57"/>
      <c r="V61" s="57"/>
      <c r="W61" s="57"/>
      <c r="X61" s="57"/>
      <c r="Y61" s="57"/>
      <c r="Z61" s="57"/>
      <c r="AA61" s="57"/>
      <c r="AB61" s="57"/>
      <c r="AC61" s="57"/>
      <c r="AD61" s="57"/>
      <c r="AE61" s="57"/>
      <c r="AF61" s="57"/>
      <c r="AG61" s="57"/>
      <c r="AH61" s="57"/>
      <c r="AI61" s="57"/>
      <c r="AJ61" s="57"/>
      <c r="AK61" s="57"/>
      <c r="AL61" s="57"/>
      <c r="AM61" s="57"/>
      <c r="AN61" s="121"/>
      <c r="AO61" s="122"/>
      <c r="AP61" s="122"/>
      <c r="AQ61" s="122"/>
      <c r="AR61" s="122"/>
      <c r="AS61" s="122"/>
      <c r="AT61" s="122"/>
      <c r="AU61" s="122"/>
      <c r="AV61" s="122"/>
      <c r="AW61" s="122"/>
      <c r="AX61" s="117" t="s">
        <v>41</v>
      </c>
      <c r="AY61" s="117"/>
      <c r="AZ61" s="117"/>
      <c r="BA61" s="118" t="s">
        <v>42</v>
      </c>
      <c r="BB61" s="118"/>
      <c r="BC61" s="118"/>
    </row>
    <row r="62" spans="1:56" ht="15" customHeight="1" x14ac:dyDescent="0.5">
      <c r="A62" s="52"/>
      <c r="B62" s="183" t="s">
        <v>26</v>
      </c>
      <c r="C62" s="184"/>
      <c r="D62" s="184"/>
      <c r="E62" s="184"/>
      <c r="F62" s="184"/>
      <c r="G62" s="184"/>
      <c r="H62" s="184"/>
      <c r="I62" s="184"/>
      <c r="J62" s="185"/>
      <c r="K62" s="138" t="s">
        <v>25</v>
      </c>
      <c r="L62" s="139"/>
      <c r="M62" s="140"/>
      <c r="N62" s="209"/>
      <c r="O62" s="209"/>
      <c r="P62" s="209"/>
      <c r="Q62" s="209"/>
      <c r="R62" s="209"/>
      <c r="S62" s="54"/>
      <c r="T62" s="54"/>
      <c r="U62" s="54"/>
      <c r="V62" s="54"/>
      <c r="W62" s="54"/>
      <c r="X62" s="54"/>
      <c r="Y62" s="54"/>
      <c r="Z62" s="54"/>
      <c r="AA62" s="54"/>
      <c r="AB62" s="54"/>
      <c r="AC62" s="54"/>
      <c r="AD62" s="54"/>
      <c r="AE62" s="54"/>
      <c r="AF62" s="54"/>
      <c r="AG62" s="54"/>
      <c r="AH62" s="54"/>
      <c r="AI62" s="54"/>
      <c r="AJ62" s="54"/>
      <c r="AK62" s="54"/>
      <c r="AL62" s="54"/>
      <c r="AM62" s="54"/>
      <c r="AN62" s="116" t="s">
        <v>47</v>
      </c>
      <c r="AO62" s="116" t="s">
        <v>45</v>
      </c>
      <c r="AP62" s="116"/>
      <c r="AQ62" s="116"/>
      <c r="AR62" s="116"/>
      <c r="AS62" s="116"/>
      <c r="AT62" s="116"/>
      <c r="AU62" s="116"/>
      <c r="AV62" s="116"/>
      <c r="AW62" s="116"/>
      <c r="AX62" s="116">
        <f>COUNTIF($M$21:$M$39,"生")</f>
        <v>2</v>
      </c>
      <c r="AY62" s="116"/>
      <c r="AZ62" s="116"/>
      <c r="BA62" s="116">
        <f>COUNTIF($M$50:$M$54,"生")</f>
        <v>0</v>
      </c>
      <c r="BB62" s="116"/>
      <c r="BC62" s="116"/>
    </row>
    <row r="63" spans="1:56" ht="15" customHeight="1" x14ac:dyDescent="0.2">
      <c r="A63" s="57"/>
      <c r="B63" s="138" t="s">
        <v>19</v>
      </c>
      <c r="C63" s="139"/>
      <c r="D63" s="139"/>
      <c r="E63" s="139"/>
      <c r="F63" s="139"/>
      <c r="G63" s="139"/>
      <c r="H63" s="139"/>
      <c r="I63" s="139"/>
      <c r="J63" s="140"/>
      <c r="K63" s="138">
        <v>1</v>
      </c>
      <c r="L63" s="139"/>
      <c r="M63" s="140"/>
      <c r="N63" s="209" t="s">
        <v>14</v>
      </c>
      <c r="O63" s="209"/>
      <c r="P63" s="209"/>
      <c r="Q63" s="209"/>
      <c r="R63" s="209"/>
      <c r="S63" s="54"/>
      <c r="T63" s="54"/>
      <c r="U63" s="54"/>
      <c r="V63" s="54"/>
      <c r="W63" s="54"/>
      <c r="X63" s="54"/>
      <c r="Y63" s="54"/>
      <c r="Z63" s="54"/>
      <c r="AA63" s="54"/>
      <c r="AB63" s="54"/>
      <c r="AC63" s="54"/>
      <c r="AD63" s="54"/>
      <c r="AE63" s="54"/>
      <c r="AF63" s="54"/>
      <c r="AG63" s="54"/>
      <c r="AH63" s="54"/>
      <c r="AI63" s="54"/>
      <c r="AJ63" s="54"/>
      <c r="AK63" s="57"/>
      <c r="AL63" s="57"/>
      <c r="AM63" s="54"/>
      <c r="AN63" s="116"/>
      <c r="AO63" s="116"/>
      <c r="AP63" s="116"/>
      <c r="AQ63" s="116"/>
      <c r="AR63" s="116"/>
      <c r="AS63" s="116"/>
      <c r="AT63" s="116"/>
      <c r="AU63" s="116"/>
      <c r="AV63" s="116"/>
      <c r="AW63" s="116"/>
      <c r="AX63" s="116"/>
      <c r="AY63" s="116"/>
      <c r="AZ63" s="116"/>
      <c r="BA63" s="116"/>
      <c r="BB63" s="116"/>
      <c r="BC63" s="116"/>
    </row>
    <row r="64" spans="1:56" ht="15" customHeight="1" x14ac:dyDescent="0.2">
      <c r="A64" s="57"/>
      <c r="B64" s="138" t="s">
        <v>20</v>
      </c>
      <c r="C64" s="139"/>
      <c r="D64" s="139"/>
      <c r="E64" s="139"/>
      <c r="F64" s="139"/>
      <c r="G64" s="139"/>
      <c r="H64" s="139"/>
      <c r="I64" s="139"/>
      <c r="J64" s="140"/>
      <c r="K64" s="138">
        <v>2</v>
      </c>
      <c r="L64" s="139"/>
      <c r="M64" s="140"/>
      <c r="N64" s="209" t="s">
        <v>5</v>
      </c>
      <c r="O64" s="209"/>
      <c r="P64" s="209"/>
      <c r="Q64" s="209"/>
      <c r="R64" s="209"/>
      <c r="S64" s="57"/>
      <c r="T64" s="57"/>
      <c r="U64" s="57"/>
      <c r="V64" s="57"/>
      <c r="W64" s="57"/>
      <c r="X64" s="57"/>
      <c r="Y64" s="57"/>
      <c r="Z64" s="57"/>
      <c r="AA64" s="57"/>
      <c r="AB64" s="57"/>
      <c r="AC64" s="57"/>
      <c r="AD64" s="57"/>
      <c r="AE64" s="57"/>
      <c r="AF64" s="57"/>
      <c r="AG64" s="57"/>
      <c r="AH64" s="57"/>
      <c r="AI64" s="57"/>
      <c r="AJ64" s="57"/>
      <c r="AK64" s="57"/>
      <c r="AL64" s="57"/>
      <c r="AM64" s="58"/>
      <c r="AN64" s="116" t="s">
        <v>48</v>
      </c>
      <c r="AO64" s="116" t="s">
        <v>46</v>
      </c>
      <c r="AP64" s="116"/>
      <c r="AQ64" s="116"/>
      <c r="AR64" s="116"/>
      <c r="AS64" s="116"/>
      <c r="AT64" s="116"/>
      <c r="AU64" s="116"/>
      <c r="AV64" s="116"/>
      <c r="AW64" s="116"/>
      <c r="AX64" s="116">
        <f>COUNTIF($M$21:$M$39,"非")</f>
        <v>1</v>
      </c>
      <c r="AY64" s="116"/>
      <c r="AZ64" s="116"/>
      <c r="BA64" s="116">
        <f>COUNTIF($M$50:$M$54,"非")</f>
        <v>0</v>
      </c>
      <c r="BB64" s="116"/>
      <c r="BC64" s="116"/>
    </row>
    <row r="65" spans="1:55" ht="15" customHeight="1" x14ac:dyDescent="0.2">
      <c r="A65" s="57"/>
      <c r="B65" s="138" t="s">
        <v>21</v>
      </c>
      <c r="C65" s="139"/>
      <c r="D65" s="139"/>
      <c r="E65" s="139"/>
      <c r="F65" s="139"/>
      <c r="G65" s="139"/>
      <c r="H65" s="139"/>
      <c r="I65" s="139"/>
      <c r="J65" s="140"/>
      <c r="K65" s="138">
        <v>3</v>
      </c>
      <c r="L65" s="139"/>
      <c r="M65" s="140"/>
      <c r="N65" s="209" t="s">
        <v>6</v>
      </c>
      <c r="O65" s="209"/>
      <c r="P65" s="209"/>
      <c r="Q65" s="209"/>
      <c r="R65" s="209"/>
      <c r="S65" s="57"/>
      <c r="T65" s="57"/>
      <c r="U65" s="57"/>
      <c r="V65" s="57"/>
      <c r="W65" s="57"/>
      <c r="X65" s="57"/>
      <c r="Y65" s="57"/>
      <c r="Z65" s="57"/>
      <c r="AA65" s="57"/>
      <c r="AB65" s="57"/>
      <c r="AC65" s="57"/>
      <c r="AD65" s="57"/>
      <c r="AE65" s="57"/>
      <c r="AF65" s="57"/>
      <c r="AG65" s="57"/>
      <c r="AH65" s="57"/>
      <c r="AI65" s="57"/>
      <c r="AJ65" s="57"/>
      <c r="AK65" s="57"/>
      <c r="AL65" s="57"/>
      <c r="AM65" s="58"/>
      <c r="AN65" s="116"/>
      <c r="AO65" s="116"/>
      <c r="AP65" s="116"/>
      <c r="AQ65" s="116"/>
      <c r="AR65" s="116"/>
      <c r="AS65" s="116"/>
      <c r="AT65" s="116"/>
      <c r="AU65" s="116"/>
      <c r="AV65" s="116"/>
      <c r="AW65" s="116"/>
      <c r="AX65" s="116"/>
      <c r="AY65" s="116"/>
      <c r="AZ65" s="116"/>
      <c r="BA65" s="116"/>
      <c r="BB65" s="116"/>
      <c r="BC65" s="116"/>
    </row>
    <row r="66" spans="1:55" ht="15" customHeight="1" x14ac:dyDescent="0.2">
      <c r="A66" s="57"/>
      <c r="B66" s="138" t="s">
        <v>22</v>
      </c>
      <c r="C66" s="139"/>
      <c r="D66" s="139"/>
      <c r="E66" s="139"/>
      <c r="F66" s="139"/>
      <c r="G66" s="139"/>
      <c r="H66" s="139"/>
      <c r="I66" s="139"/>
      <c r="J66" s="140"/>
      <c r="K66" s="138">
        <v>4</v>
      </c>
      <c r="L66" s="139"/>
      <c r="M66" s="140"/>
      <c r="N66" s="285"/>
      <c r="O66" s="285"/>
      <c r="P66" s="285"/>
      <c r="Q66" s="285"/>
      <c r="R66" s="285"/>
      <c r="S66" s="57"/>
      <c r="T66" s="57"/>
      <c r="U66" s="57"/>
      <c r="V66" s="57"/>
      <c r="W66" s="57"/>
      <c r="X66" s="57"/>
      <c r="Y66" s="57"/>
      <c r="Z66" s="57"/>
      <c r="AA66" s="57"/>
      <c r="AB66" s="57"/>
      <c r="AC66" s="57"/>
      <c r="AD66" s="57"/>
      <c r="AE66" s="57"/>
      <c r="AF66" s="57"/>
      <c r="AG66" s="57"/>
      <c r="AH66" s="57"/>
      <c r="AI66" s="57"/>
      <c r="AJ66" s="57"/>
      <c r="AK66" s="57"/>
      <c r="AL66" s="57"/>
      <c r="AM66" s="58"/>
      <c r="AN66" s="116" t="s">
        <v>39</v>
      </c>
      <c r="AO66" s="116" t="s">
        <v>43</v>
      </c>
      <c r="AP66" s="116"/>
      <c r="AQ66" s="116"/>
      <c r="AR66" s="116"/>
      <c r="AS66" s="116"/>
      <c r="AT66" s="116"/>
      <c r="AU66" s="116"/>
      <c r="AV66" s="116"/>
      <c r="AW66" s="116"/>
      <c r="AX66" s="134"/>
      <c r="AY66" s="134"/>
      <c r="AZ66" s="134"/>
      <c r="BA66" s="116">
        <f>COUNTIF($M$50:$M$54,"C")</f>
        <v>1</v>
      </c>
      <c r="BB66" s="116"/>
      <c r="BC66" s="116"/>
    </row>
    <row r="67" spans="1:55" ht="16.5" customHeight="1" x14ac:dyDescent="0.5">
      <c r="A67" s="280" t="s">
        <v>8</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0"/>
      <c r="AL67" s="280"/>
      <c r="AM67" s="281"/>
      <c r="AN67" s="116"/>
      <c r="AO67" s="116"/>
      <c r="AP67" s="116"/>
      <c r="AQ67" s="116"/>
      <c r="AR67" s="116"/>
      <c r="AS67" s="116"/>
      <c r="AT67" s="116"/>
      <c r="AU67" s="116"/>
      <c r="AV67" s="116"/>
      <c r="AW67" s="116"/>
      <c r="AX67" s="134"/>
      <c r="AY67" s="134"/>
      <c r="AZ67" s="134"/>
      <c r="BA67" s="116"/>
      <c r="BB67" s="116"/>
      <c r="BC67" s="116"/>
    </row>
    <row r="68" spans="1:55" ht="15" customHeight="1" x14ac:dyDescent="0.5">
      <c r="A68" s="280" t="s">
        <v>31</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0"/>
      <c r="AK68" s="280"/>
      <c r="AL68" s="280"/>
      <c r="AM68" s="281"/>
      <c r="AN68" s="116" t="s">
        <v>44</v>
      </c>
      <c r="AO68" s="116"/>
      <c r="AP68" s="116"/>
      <c r="AQ68" s="116"/>
      <c r="AR68" s="116"/>
      <c r="AS68" s="116"/>
      <c r="AT68" s="116"/>
      <c r="AU68" s="116"/>
      <c r="AV68" s="116"/>
      <c r="AW68" s="116"/>
      <c r="AX68" s="116">
        <f>COUNTIF(N21:N39,"○")-BD45</f>
        <v>1</v>
      </c>
      <c r="AY68" s="116"/>
      <c r="AZ68" s="116"/>
      <c r="BA68" s="116">
        <f>COUNTIF(N50:N54,"○")-BD58</f>
        <v>0</v>
      </c>
      <c r="BB68" s="116"/>
      <c r="BC68" s="116"/>
    </row>
    <row r="69" spans="1:55" ht="12.75" customHeight="1" x14ac:dyDescent="0.2">
      <c r="A69" s="288" t="s">
        <v>49</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8"/>
      <c r="AL69" s="288"/>
      <c r="AM69" s="289"/>
      <c r="AN69" s="116"/>
      <c r="AO69" s="116"/>
      <c r="AP69" s="116"/>
      <c r="AQ69" s="116"/>
      <c r="AR69" s="116"/>
      <c r="AS69" s="116"/>
      <c r="AT69" s="116"/>
      <c r="AU69" s="116"/>
      <c r="AV69" s="116"/>
      <c r="AW69" s="116"/>
      <c r="AX69" s="116"/>
      <c r="AY69" s="116"/>
      <c r="AZ69" s="116"/>
      <c r="BA69" s="116"/>
      <c r="BB69" s="116"/>
      <c r="BC69" s="116"/>
    </row>
    <row r="70" spans="1:55" ht="26.15" customHeight="1" x14ac:dyDescent="0.2"/>
    <row r="71" spans="1:55" ht="26.15" customHeight="1" x14ac:dyDescent="0.2"/>
  </sheetData>
  <sheetProtection algorithmName="SHA-512" hashValue="Shw2ShKjm9uUp6SAE6brlm+Qv391larGg0grXeydoWaYmYrT1lcf7v/vky+j4g5EqhPobTwK/nKRmOrKpVdzeg==" saltValue="2u6guZXpkeZeA4g2Vo9OGA==" spinCount="100000" sheet="1" objects="1" scenarios="1"/>
  <mergeCells count="253">
    <mergeCell ref="AY21:BC21"/>
    <mergeCell ref="AT33:AX33"/>
    <mergeCell ref="AT37:AX37"/>
    <mergeCell ref="AT32:AX32"/>
    <mergeCell ref="A69:AM69"/>
    <mergeCell ref="A68:AM68"/>
    <mergeCell ref="U47:U49"/>
    <mergeCell ref="V47:V49"/>
    <mergeCell ref="W47:W49"/>
    <mergeCell ref="AT40:AX40"/>
    <mergeCell ref="AY37:BC37"/>
    <mergeCell ref="B31:J31"/>
    <mergeCell ref="AT31:AX31"/>
    <mergeCell ref="B25:J25"/>
    <mergeCell ref="AT25:AX25"/>
    <mergeCell ref="B26:J26"/>
    <mergeCell ref="AT26:AX26"/>
    <mergeCell ref="AT27:AX27"/>
    <mergeCell ref="B28:J28"/>
    <mergeCell ref="AT28:AX28"/>
    <mergeCell ref="A67:AM67"/>
    <mergeCell ref="AN66:AN67"/>
    <mergeCell ref="B61:J61"/>
    <mergeCell ref="K61:M61"/>
    <mergeCell ref="K60:M60"/>
    <mergeCell ref="K62:M62"/>
    <mergeCell ref="K63:M63"/>
    <mergeCell ref="K64:M64"/>
    <mergeCell ref="K65:M65"/>
    <mergeCell ref="K66:M66"/>
    <mergeCell ref="N64:R64"/>
    <mergeCell ref="N65:R65"/>
    <mergeCell ref="N66:R66"/>
    <mergeCell ref="N60:R60"/>
    <mergeCell ref="AS8:BB8"/>
    <mergeCell ref="BA62:BC63"/>
    <mergeCell ref="AX62:AZ63"/>
    <mergeCell ref="AO62:AW63"/>
    <mergeCell ref="AY33:BC33"/>
    <mergeCell ref="AY32:BC32"/>
    <mergeCell ref="AY25:BC25"/>
    <mergeCell ref="AY26:BC26"/>
    <mergeCell ref="AY27:BC27"/>
    <mergeCell ref="AY28:BC28"/>
    <mergeCell ref="AY36:BC36"/>
    <mergeCell ref="AY38:BC38"/>
    <mergeCell ref="AY51:BC51"/>
    <mergeCell ref="AY52:BC52"/>
    <mergeCell ref="AY53:BC53"/>
    <mergeCell ref="AT45:AX45"/>
    <mergeCell ref="AY50:BC50"/>
    <mergeCell ref="A15:BC15"/>
    <mergeCell ref="A18:A20"/>
    <mergeCell ref="B18:J20"/>
    <mergeCell ref="L18:L20"/>
    <mergeCell ref="M18:M20"/>
    <mergeCell ref="B21:J21"/>
    <mergeCell ref="AT21:AX21"/>
    <mergeCell ref="K9:O9"/>
    <mergeCell ref="P11:S11"/>
    <mergeCell ref="P12:S12"/>
    <mergeCell ref="P13:S13"/>
    <mergeCell ref="P9:S10"/>
    <mergeCell ref="AL6:AP6"/>
    <mergeCell ref="Y18:Y20"/>
    <mergeCell ref="Z18:Z20"/>
    <mergeCell ref="AA18:AA20"/>
    <mergeCell ref="AB18:AB20"/>
    <mergeCell ref="Z6:AD6"/>
    <mergeCell ref="AE6:AJ6"/>
    <mergeCell ref="M10:O10"/>
    <mergeCell ref="T18:T20"/>
    <mergeCell ref="U18:U20"/>
    <mergeCell ref="V18:V20"/>
    <mergeCell ref="Q18:Q20"/>
    <mergeCell ref="R18:R20"/>
    <mergeCell ref="S18:S20"/>
    <mergeCell ref="AS18:AS20"/>
    <mergeCell ref="AT18:AX20"/>
    <mergeCell ref="AI18:AI20"/>
    <mergeCell ref="AJ18:AJ20"/>
    <mergeCell ref="AK18:AK20"/>
    <mergeCell ref="AL18:AL20"/>
    <mergeCell ref="AM18:AM20"/>
    <mergeCell ref="K18:K20"/>
    <mergeCell ref="W18:W20"/>
    <mergeCell ref="O18:O20"/>
    <mergeCell ref="A1:J2"/>
    <mergeCell ref="S4:AA4"/>
    <mergeCell ref="A4:Q4"/>
    <mergeCell ref="N6:R6"/>
    <mergeCell ref="A6:E6"/>
    <mergeCell ref="A16:N16"/>
    <mergeCell ref="F6:L6"/>
    <mergeCell ref="S6:X6"/>
    <mergeCell ref="X18:X20"/>
    <mergeCell ref="K10:L10"/>
    <mergeCell ref="U9:AK13"/>
    <mergeCell ref="U8:AM8"/>
    <mergeCell ref="B11:J11"/>
    <mergeCell ref="B12:J12"/>
    <mergeCell ref="B13:J13"/>
    <mergeCell ref="K11:L11"/>
    <mergeCell ref="K12:L12"/>
    <mergeCell ref="K13:L13"/>
    <mergeCell ref="M11:O11"/>
    <mergeCell ref="M12:O12"/>
    <mergeCell ref="M13:O13"/>
    <mergeCell ref="AM3:AQ3"/>
    <mergeCell ref="AP18:AP20"/>
    <mergeCell ref="AQ18:AQ20"/>
    <mergeCell ref="AS3:BC3"/>
    <mergeCell ref="AM4:AQ4"/>
    <mergeCell ref="AN8:AQ8"/>
    <mergeCell ref="B22:J22"/>
    <mergeCell ref="AT22:AX22"/>
    <mergeCell ref="B23:J23"/>
    <mergeCell ref="AT23:AX23"/>
    <mergeCell ref="B24:J24"/>
    <mergeCell ref="AT24:AX24"/>
    <mergeCell ref="AP16:AR16"/>
    <mergeCell ref="O16:S16"/>
    <mergeCell ref="U16:Z16"/>
    <mergeCell ref="AB16:AG16"/>
    <mergeCell ref="AI16:AN16"/>
    <mergeCell ref="AT16:AX16"/>
    <mergeCell ref="AY18:BC20"/>
    <mergeCell ref="AN18:AN20"/>
    <mergeCell ref="AC18:AC20"/>
    <mergeCell ref="AD18:AD20"/>
    <mergeCell ref="AE18:AE20"/>
    <mergeCell ref="AF18:AF20"/>
    <mergeCell ref="AG18:AG20"/>
    <mergeCell ref="AH18:AH20"/>
    <mergeCell ref="AO18:AO20"/>
    <mergeCell ref="B29:J29"/>
    <mergeCell ref="AT29:AX29"/>
    <mergeCell ref="B30:J30"/>
    <mergeCell ref="AT30:AX30"/>
    <mergeCell ref="AQ6:AZ6"/>
    <mergeCell ref="AS4:BC4"/>
    <mergeCell ref="P18:P20"/>
    <mergeCell ref="AT38:AX38"/>
    <mergeCell ref="B39:J39"/>
    <mergeCell ref="AT39:AX39"/>
    <mergeCell ref="B34:J34"/>
    <mergeCell ref="AT34:AX34"/>
    <mergeCell ref="B35:J35"/>
    <mergeCell ref="AT35:AX35"/>
    <mergeCell ref="B36:J36"/>
    <mergeCell ref="AT36:AX36"/>
    <mergeCell ref="B32:J32"/>
    <mergeCell ref="B27:J27"/>
    <mergeCell ref="AY29:BC29"/>
    <mergeCell ref="AY30:BC30"/>
    <mergeCell ref="AY31:BC31"/>
    <mergeCell ref="AY34:BC34"/>
    <mergeCell ref="AY35:BC35"/>
    <mergeCell ref="AY39:BC39"/>
    <mergeCell ref="O47:O49"/>
    <mergeCell ref="P47:P49"/>
    <mergeCell ref="B33:J33"/>
    <mergeCell ref="N61:R62"/>
    <mergeCell ref="N63:R63"/>
    <mergeCell ref="AK47:AK49"/>
    <mergeCell ref="AL47:AL49"/>
    <mergeCell ref="X47:X49"/>
    <mergeCell ref="Y47:Y49"/>
    <mergeCell ref="Z47:Z49"/>
    <mergeCell ref="AA47:AA49"/>
    <mergeCell ref="AB47:AB49"/>
    <mergeCell ref="AC47:AC49"/>
    <mergeCell ref="B37:J37"/>
    <mergeCell ref="B38:J38"/>
    <mergeCell ref="Q47:Q49"/>
    <mergeCell ref="AI47:AI49"/>
    <mergeCell ref="AJ47:AJ49"/>
    <mergeCell ref="A46:BC46"/>
    <mergeCell ref="R47:R49"/>
    <mergeCell ref="S47:S49"/>
    <mergeCell ref="T47:T49"/>
    <mergeCell ref="AG47:AG49"/>
    <mergeCell ref="AH47:AH49"/>
    <mergeCell ref="B66:J66"/>
    <mergeCell ref="N18:N20"/>
    <mergeCell ref="A55:M55"/>
    <mergeCell ref="A56:M56"/>
    <mergeCell ref="A57:M57"/>
    <mergeCell ref="A58:M58"/>
    <mergeCell ref="B60:J60"/>
    <mergeCell ref="B62:J62"/>
    <mergeCell ref="A40:M40"/>
    <mergeCell ref="A41:M41"/>
    <mergeCell ref="A42:M42"/>
    <mergeCell ref="A43:M43"/>
    <mergeCell ref="A44:M44"/>
    <mergeCell ref="A45:M45"/>
    <mergeCell ref="A47:A49"/>
    <mergeCell ref="L47:L49"/>
    <mergeCell ref="M47:M49"/>
    <mergeCell ref="K47:K49"/>
    <mergeCell ref="B63:J63"/>
    <mergeCell ref="B52:J52"/>
    <mergeCell ref="N47:N49"/>
    <mergeCell ref="B47:J49"/>
    <mergeCell ref="BA64:BC65"/>
    <mergeCell ref="B64:J64"/>
    <mergeCell ref="AN64:AN65"/>
    <mergeCell ref="B53:J53"/>
    <mergeCell ref="AT53:AX53"/>
    <mergeCell ref="B54:J54"/>
    <mergeCell ref="AT54:AX54"/>
    <mergeCell ref="AT47:AX49"/>
    <mergeCell ref="B50:J50"/>
    <mergeCell ref="AT50:AX50"/>
    <mergeCell ref="B51:J51"/>
    <mergeCell ref="AT51:AX51"/>
    <mergeCell ref="AM47:AM49"/>
    <mergeCell ref="AN47:AN49"/>
    <mergeCell ref="B65:J65"/>
    <mergeCell ref="AT52:AX52"/>
    <mergeCell ref="AO47:AO49"/>
    <mergeCell ref="AP47:AP49"/>
    <mergeCell ref="AQ47:AQ49"/>
    <mergeCell ref="AR47:AR49"/>
    <mergeCell ref="AS47:AS49"/>
    <mergeCell ref="AD47:AD49"/>
    <mergeCell ref="AE47:AE49"/>
    <mergeCell ref="AF47:AF49"/>
    <mergeCell ref="AY16:BC16"/>
    <mergeCell ref="AR18:AR20"/>
    <mergeCell ref="AY22:BC22"/>
    <mergeCell ref="AY23:BC23"/>
    <mergeCell ref="AY24:BC24"/>
    <mergeCell ref="AY45:BC45"/>
    <mergeCell ref="AY47:BC49"/>
    <mergeCell ref="AN68:AW69"/>
    <mergeCell ref="AX61:AZ61"/>
    <mergeCell ref="BA61:BC61"/>
    <mergeCell ref="AX68:AZ69"/>
    <mergeCell ref="BA68:BC69"/>
    <mergeCell ref="AN60:AW61"/>
    <mergeCell ref="AX60:BC60"/>
    <mergeCell ref="AY54:BC54"/>
    <mergeCell ref="AT58:AX58"/>
    <mergeCell ref="AY58:BC58"/>
    <mergeCell ref="AN62:AN63"/>
    <mergeCell ref="AX66:AZ67"/>
    <mergeCell ref="BA66:BC67"/>
    <mergeCell ref="AT55:AX55"/>
    <mergeCell ref="AO66:AW67"/>
    <mergeCell ref="AO64:AW65"/>
    <mergeCell ref="AX64:AZ65"/>
  </mergeCells>
  <phoneticPr fontId="2"/>
  <conditionalFormatting sqref="N21:N39">
    <cfRule type="expression" dxfId="23" priority="4">
      <formula>M21="非"</formula>
    </cfRule>
    <cfRule type="expression" dxfId="22" priority="5">
      <formula>M21="生"</formula>
    </cfRule>
  </conditionalFormatting>
  <conditionalFormatting sqref="N50:N54">
    <cfRule type="expression" dxfId="21" priority="1">
      <formula>M50="C"</formula>
    </cfRule>
    <cfRule type="expression" dxfId="20" priority="2">
      <formula>M50="生"</formula>
    </cfRule>
    <cfRule type="expression" dxfId="19" priority="3">
      <formula>M50="非"</formula>
    </cfRule>
  </conditionalFormatting>
  <conditionalFormatting sqref="O17:AS17">
    <cfRule type="expression" dxfId="18" priority="8">
      <formula>WEEKDAY(O$18)=1</formula>
    </cfRule>
  </conditionalFormatting>
  <conditionalFormatting sqref="O21:AS39 O50:AS54">
    <cfRule type="expression" dxfId="17" priority="6">
      <formula>O$18=""</formula>
    </cfRule>
    <cfRule type="expression" dxfId="16" priority="7">
      <formula>O$17="休日"</formula>
    </cfRule>
  </conditionalFormatting>
  <conditionalFormatting sqref="AT21:AX39 AT50:AX54">
    <cfRule type="expression" dxfId="15" priority="10">
      <formula>N21="○"</formula>
    </cfRule>
    <cfRule type="expression" dxfId="14" priority="11">
      <formula>M21="非"</formula>
    </cfRule>
    <cfRule type="expression" dxfId="13" priority="21">
      <formula>M21="生"</formula>
    </cfRule>
  </conditionalFormatting>
  <conditionalFormatting sqref="AT50:AX54">
    <cfRule type="expression" dxfId="12" priority="9">
      <formula>M50="C"</formula>
    </cfRule>
  </conditionalFormatting>
  <dataValidations count="9">
    <dataValidation type="list" allowBlank="1" showInputMessage="1" showErrorMessage="1" sqref="AS3" xr:uid="{00000000-0002-0000-00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000-000001000000}">
      <formula1>"▲,①,②,③"</formula1>
    </dataValidation>
    <dataValidation type="list" allowBlank="1" showInputMessage="1" showErrorMessage="1" sqref="M21:M39" xr:uid="{00000000-0002-0000-0000-000002000000}">
      <formula1>"　,他,生,非"</formula1>
    </dataValidation>
    <dataValidation type="list" allowBlank="1" showInputMessage="1" showErrorMessage="1" sqref="N21:N39 N50:N54" xr:uid="{00000000-0002-0000-0000-000003000000}">
      <formula1>"　,○"</formula1>
    </dataValidation>
    <dataValidation type="list" allowBlank="1" showInputMessage="1" showErrorMessage="1" sqref="M50:M54" xr:uid="{00000000-0002-0000-0000-000004000000}">
      <formula1>"　,他,生,非,C"</formula1>
    </dataValidation>
    <dataValidation type="list" allowBlank="1" showInputMessage="1" showErrorMessage="1" sqref="O21:AS39" xr:uid="{00000000-0002-0000-0000-000005000000}">
      <formula1>"▲,※,1,2,3,4"</formula1>
    </dataValidation>
    <dataValidation type="list" allowBlank="1" showInputMessage="1" showErrorMessage="1" sqref="O50:T54 V50:AS54" xr:uid="{00000000-0002-0000-0000-000006000000}">
      <formula1>"▲,①,②,③"</formula1>
    </dataValidation>
    <dataValidation type="list" allowBlank="1" showInputMessage="1" showErrorMessage="1" sqref="AQ6:AZ6" xr:uid="{00000000-0002-0000-0000-000007000000}">
      <formula1>"月額制,日額制（仙台市承認済）,その他（仙台市承認済）"</formula1>
    </dataValidation>
    <dataValidation type="list" allowBlank="1" showInputMessage="1" showErrorMessage="1" sqref="O17:AS17" xr:uid="{00000000-0002-0000-00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6" customWidth="1"/>
    <col min="2" max="10" width="2.09765625" style="82" customWidth="1"/>
    <col min="11" max="11" width="9" style="82" customWidth="1"/>
    <col min="12" max="12" width="4.69921875" style="10" customWidth="1"/>
    <col min="13" max="14" width="4.69921875" style="56" customWidth="1"/>
    <col min="15" max="45" width="3.3984375" style="56" customWidth="1"/>
    <col min="46" max="46" width="5.59765625" style="56" customWidth="1"/>
    <col min="47" max="48" width="3.8984375" style="56" customWidth="1"/>
    <col min="49" max="49" width="4.296875" style="56" customWidth="1"/>
    <col min="50" max="50" width="1" style="56" customWidth="1"/>
    <col min="51" max="51" width="2.69921875" style="56" customWidth="1"/>
    <col min="52" max="52" width="4" style="56" customWidth="1"/>
    <col min="53" max="55" width="2.69921875" style="56" customWidth="1"/>
    <col min="56" max="57" width="0" style="56" hidden="1" customWidth="1"/>
    <col min="58" max="16384" width="10.296875" style="56"/>
  </cols>
  <sheetData>
    <row r="1" spans="1:69" s="61" customFormat="1" ht="13.5" customHeight="1" x14ac:dyDescent="0.2">
      <c r="A1" s="224" t="s">
        <v>27</v>
      </c>
      <c r="B1" s="224"/>
      <c r="C1" s="224"/>
      <c r="D1" s="224"/>
      <c r="E1" s="224"/>
      <c r="F1" s="224"/>
      <c r="G1" s="224"/>
      <c r="H1" s="224"/>
      <c r="I1" s="224"/>
      <c r="J1" s="224"/>
      <c r="K1" s="59"/>
      <c r="L1" s="60"/>
      <c r="BE1" s="61">
        <v>2025</v>
      </c>
    </row>
    <row r="2" spans="1:69" s="61" customFormat="1" ht="13.5" customHeight="1" x14ac:dyDescent="0.2">
      <c r="A2" s="224"/>
      <c r="B2" s="224"/>
      <c r="C2" s="224"/>
      <c r="D2" s="224"/>
      <c r="E2" s="224"/>
      <c r="F2" s="224"/>
      <c r="G2" s="224"/>
      <c r="H2" s="224"/>
      <c r="I2" s="224"/>
      <c r="J2" s="224"/>
      <c r="K2" s="59"/>
      <c r="L2" s="60"/>
      <c r="BE2" s="61">
        <v>4</v>
      </c>
    </row>
    <row r="3" spans="1:69" s="61" customFormat="1" ht="21" customHeight="1" x14ac:dyDescent="0.2">
      <c r="A3" s="62"/>
      <c r="B3" s="62"/>
      <c r="C3" s="62"/>
      <c r="D3" s="62"/>
      <c r="E3" s="62"/>
      <c r="F3" s="62"/>
      <c r="G3" s="62"/>
      <c r="H3" s="62"/>
      <c r="I3" s="62"/>
      <c r="J3" s="62"/>
      <c r="K3" s="62"/>
      <c r="L3" s="60"/>
      <c r="AD3" s="60"/>
      <c r="AE3" s="60"/>
      <c r="AK3" s="60"/>
      <c r="AL3" s="60"/>
      <c r="AM3" s="246" t="s">
        <v>28</v>
      </c>
      <c r="AN3" s="246"/>
      <c r="AO3" s="246"/>
      <c r="AP3" s="246"/>
      <c r="AQ3" s="246"/>
      <c r="AR3" s="88"/>
      <c r="AS3" s="212" t="s">
        <v>81</v>
      </c>
      <c r="AT3" s="212"/>
      <c r="AU3" s="212"/>
      <c r="AV3" s="212"/>
      <c r="AW3" s="212"/>
      <c r="AX3" s="212"/>
      <c r="AY3" s="212"/>
      <c r="AZ3" s="212"/>
      <c r="BA3" s="212"/>
      <c r="BB3" s="212"/>
      <c r="BC3" s="212"/>
    </row>
    <row r="4" spans="1:69" s="61" customFormat="1" ht="26.25" customHeight="1" x14ac:dyDescent="0.2">
      <c r="A4" s="226" t="s">
        <v>35</v>
      </c>
      <c r="B4" s="226"/>
      <c r="C4" s="226"/>
      <c r="D4" s="226"/>
      <c r="E4" s="226"/>
      <c r="F4" s="226"/>
      <c r="G4" s="226"/>
      <c r="H4" s="226"/>
      <c r="I4" s="226"/>
      <c r="J4" s="226"/>
      <c r="K4" s="226"/>
      <c r="L4" s="226"/>
      <c r="M4" s="226"/>
      <c r="N4" s="226"/>
      <c r="O4" s="226"/>
      <c r="P4" s="226"/>
      <c r="Q4" s="226"/>
      <c r="S4" s="225">
        <f>DATE(BE1,BE2,1)</f>
        <v>45748</v>
      </c>
      <c r="T4" s="225"/>
      <c r="U4" s="225"/>
      <c r="V4" s="225"/>
      <c r="W4" s="225"/>
      <c r="X4" s="225"/>
      <c r="Y4" s="225"/>
      <c r="Z4" s="225"/>
      <c r="AA4" s="225"/>
      <c r="AM4" s="213" t="s">
        <v>38</v>
      </c>
      <c r="AN4" s="213"/>
      <c r="AO4" s="213"/>
      <c r="AP4" s="213"/>
      <c r="AQ4" s="213"/>
      <c r="AR4" s="60"/>
      <c r="AS4" s="211" t="s">
        <v>82</v>
      </c>
      <c r="AT4" s="211"/>
      <c r="AU4" s="211"/>
      <c r="AV4" s="211"/>
      <c r="AW4" s="211"/>
      <c r="AX4" s="211"/>
      <c r="AY4" s="211"/>
      <c r="AZ4" s="211"/>
      <c r="BA4" s="211"/>
      <c r="BB4" s="211"/>
      <c r="BC4" s="211"/>
    </row>
    <row r="5" spans="1:69" s="61" customFormat="1" ht="12" customHeight="1" x14ac:dyDescent="0.2">
      <c r="A5" s="63"/>
      <c r="B5" s="56"/>
      <c r="C5" s="56"/>
      <c r="D5" s="56"/>
      <c r="E5" s="56"/>
      <c r="F5" s="56"/>
      <c r="G5" s="56"/>
      <c r="H5" s="56"/>
      <c r="I5" s="56"/>
      <c r="J5" s="56"/>
      <c r="K5" s="56"/>
      <c r="L5" s="10"/>
      <c r="M5" s="56"/>
      <c r="N5" s="63"/>
      <c r="T5" s="64"/>
      <c r="U5" s="64"/>
      <c r="V5" s="64"/>
      <c r="W5" s="64"/>
      <c r="X5" s="64"/>
      <c r="Y5" s="64"/>
    </row>
    <row r="6" spans="1:69" s="61" customFormat="1" ht="19.5" customHeight="1" x14ac:dyDescent="0.55000000000000004">
      <c r="A6" s="227" t="s">
        <v>11</v>
      </c>
      <c r="B6" s="228"/>
      <c r="C6" s="228"/>
      <c r="D6" s="228"/>
      <c r="E6" s="229"/>
      <c r="F6" s="231" t="s">
        <v>78</v>
      </c>
      <c r="G6" s="232"/>
      <c r="H6" s="232"/>
      <c r="I6" s="232"/>
      <c r="J6" s="232"/>
      <c r="K6" s="232"/>
      <c r="L6" s="233"/>
      <c r="M6" s="65"/>
      <c r="N6" s="227" t="s">
        <v>13</v>
      </c>
      <c r="O6" s="228"/>
      <c r="P6" s="228"/>
      <c r="Q6" s="228"/>
      <c r="R6" s="229"/>
      <c r="S6" s="231" t="s">
        <v>79</v>
      </c>
      <c r="T6" s="232"/>
      <c r="U6" s="232"/>
      <c r="V6" s="232"/>
      <c r="W6" s="232"/>
      <c r="X6" s="233"/>
      <c r="Z6" s="227" t="s">
        <v>12</v>
      </c>
      <c r="AA6" s="228"/>
      <c r="AB6" s="228"/>
      <c r="AC6" s="228"/>
      <c r="AD6" s="229"/>
      <c r="AE6" s="231" t="s">
        <v>80</v>
      </c>
      <c r="AF6" s="232"/>
      <c r="AG6" s="232"/>
      <c r="AH6" s="232"/>
      <c r="AI6" s="232"/>
      <c r="AJ6" s="233"/>
      <c r="AL6" s="227" t="s">
        <v>57</v>
      </c>
      <c r="AM6" s="228"/>
      <c r="AN6" s="228"/>
      <c r="AO6" s="228"/>
      <c r="AP6" s="229"/>
      <c r="AQ6" s="210" t="s">
        <v>90</v>
      </c>
      <c r="AR6" s="210"/>
      <c r="AS6" s="210"/>
      <c r="AT6" s="210"/>
      <c r="AU6" s="210"/>
      <c r="AV6" s="210"/>
      <c r="AW6" s="210"/>
      <c r="AX6" s="210"/>
      <c r="AY6" s="210"/>
      <c r="AZ6" s="210"/>
    </row>
    <row r="7" spans="1:69" s="61" customFormat="1" ht="19.5" customHeight="1" x14ac:dyDescent="0.55000000000000004">
      <c r="A7" s="9"/>
      <c r="B7" s="9"/>
      <c r="C7" s="9"/>
      <c r="D7" s="9"/>
      <c r="E7" s="9"/>
      <c r="F7" s="66"/>
      <c r="G7" s="66"/>
      <c r="H7" s="66"/>
      <c r="I7" s="66"/>
      <c r="J7" s="66"/>
      <c r="K7" s="66"/>
      <c r="L7" s="66"/>
      <c r="M7" s="67"/>
      <c r="N7" s="9"/>
      <c r="O7" s="9"/>
      <c r="P7" s="9"/>
      <c r="Q7" s="9"/>
      <c r="R7" s="9"/>
      <c r="S7" s="66"/>
      <c r="T7" s="66"/>
      <c r="U7" s="66"/>
      <c r="V7" s="66"/>
      <c r="W7" s="66"/>
      <c r="X7" s="66"/>
      <c r="Y7" s="68"/>
      <c r="Z7" s="9"/>
      <c r="AA7" s="9"/>
      <c r="AB7" s="9"/>
      <c r="AC7" s="9"/>
      <c r="AD7" s="9"/>
      <c r="AE7" s="66"/>
      <c r="AF7" s="66"/>
      <c r="AG7" s="66"/>
      <c r="AH7" s="66"/>
      <c r="AI7" s="66"/>
      <c r="AJ7" s="66"/>
    </row>
    <row r="8" spans="1:69" ht="18" customHeight="1" x14ac:dyDescent="0.5">
      <c r="A8" s="69" t="s">
        <v>58</v>
      </c>
      <c r="B8" s="70"/>
      <c r="C8" s="70"/>
      <c r="D8" s="70"/>
      <c r="E8" s="70"/>
      <c r="F8" s="70"/>
      <c r="G8" s="70"/>
      <c r="H8" s="70"/>
      <c r="I8" s="70"/>
      <c r="J8" s="70"/>
      <c r="K8" s="70"/>
      <c r="L8" s="71"/>
      <c r="M8" s="70"/>
      <c r="N8" s="72"/>
      <c r="O8" s="70"/>
      <c r="P8" s="70"/>
      <c r="Q8" s="70"/>
      <c r="R8" s="70"/>
      <c r="S8" s="70"/>
      <c r="T8" s="73"/>
      <c r="U8" s="237" t="s">
        <v>62</v>
      </c>
      <c r="V8" s="237"/>
      <c r="W8" s="237"/>
      <c r="X8" s="237"/>
      <c r="Y8" s="237"/>
      <c r="Z8" s="237"/>
      <c r="AA8" s="237"/>
      <c r="AB8" s="237"/>
      <c r="AC8" s="237"/>
      <c r="AD8" s="237"/>
      <c r="AE8" s="237"/>
      <c r="AF8" s="237"/>
      <c r="AG8" s="237"/>
      <c r="AH8" s="237"/>
      <c r="AI8" s="237"/>
      <c r="AJ8" s="237"/>
      <c r="AK8" s="237"/>
      <c r="AL8" s="237"/>
      <c r="AM8" s="237"/>
      <c r="AN8" s="214" t="s">
        <v>63</v>
      </c>
      <c r="AO8" s="214"/>
      <c r="AP8" s="214"/>
      <c r="AQ8" s="214"/>
      <c r="AR8" s="77"/>
      <c r="AS8" s="257" t="s">
        <v>83</v>
      </c>
      <c r="AT8" s="257"/>
      <c r="AU8" s="257"/>
      <c r="AV8" s="257"/>
      <c r="AW8" s="257"/>
      <c r="AX8" s="257"/>
      <c r="AY8" s="257"/>
      <c r="AZ8" s="257"/>
      <c r="BA8" s="257"/>
      <c r="BB8" s="257"/>
    </row>
    <row r="9" spans="1:69" s="61" customFormat="1" ht="15.75" customHeight="1" x14ac:dyDescent="0.2">
      <c r="A9" s="63"/>
      <c r="G9" s="56"/>
      <c r="H9" s="56"/>
      <c r="I9" s="56"/>
      <c r="J9" s="56"/>
      <c r="K9" s="116" t="s">
        <v>53</v>
      </c>
      <c r="L9" s="116"/>
      <c r="M9" s="116"/>
      <c r="N9" s="116"/>
      <c r="O9" s="116"/>
      <c r="P9" s="255" t="s">
        <v>56</v>
      </c>
      <c r="Q9" s="255"/>
      <c r="R9" s="255"/>
      <c r="S9" s="255"/>
      <c r="U9" s="236"/>
      <c r="V9" s="236"/>
      <c r="W9" s="236"/>
      <c r="X9" s="236"/>
      <c r="Y9" s="236"/>
      <c r="Z9" s="236"/>
      <c r="AA9" s="236"/>
      <c r="AB9" s="236"/>
      <c r="AC9" s="236"/>
      <c r="AD9" s="236"/>
      <c r="AE9" s="236"/>
      <c r="AF9" s="236"/>
      <c r="AG9" s="236"/>
      <c r="AH9" s="236"/>
      <c r="AI9" s="236"/>
      <c r="AJ9" s="236"/>
      <c r="AK9" s="236"/>
    </row>
    <row r="10" spans="1:69" s="61" customFormat="1" ht="15.75" customHeight="1" x14ac:dyDescent="0.2">
      <c r="A10" s="63"/>
      <c r="K10" s="234" t="s">
        <v>54</v>
      </c>
      <c r="L10" s="235"/>
      <c r="M10" s="235" t="s">
        <v>55</v>
      </c>
      <c r="N10" s="235"/>
      <c r="O10" s="256"/>
      <c r="P10" s="255"/>
      <c r="Q10" s="255"/>
      <c r="R10" s="255"/>
      <c r="S10" s="255"/>
      <c r="U10" s="236"/>
      <c r="V10" s="236"/>
      <c r="W10" s="236"/>
      <c r="X10" s="236"/>
      <c r="Y10" s="236"/>
      <c r="Z10" s="236"/>
      <c r="AA10" s="236"/>
      <c r="AB10" s="236"/>
      <c r="AC10" s="236"/>
      <c r="AD10" s="236"/>
      <c r="AE10" s="236"/>
      <c r="AF10" s="236"/>
      <c r="AG10" s="236"/>
      <c r="AH10" s="236"/>
      <c r="AI10" s="236"/>
      <c r="AJ10" s="236"/>
      <c r="AK10" s="236"/>
    </row>
    <row r="11" spans="1:69" s="61" customFormat="1" ht="16.5" customHeight="1" x14ac:dyDescent="0.2">
      <c r="A11" s="63"/>
      <c r="B11" s="238" t="s">
        <v>52</v>
      </c>
      <c r="C11" s="238"/>
      <c r="D11" s="238"/>
      <c r="E11" s="238"/>
      <c r="F11" s="238"/>
      <c r="G11" s="238"/>
      <c r="H11" s="238"/>
      <c r="I11" s="238"/>
      <c r="J11" s="239"/>
      <c r="K11" s="290">
        <v>500</v>
      </c>
      <c r="L11" s="291"/>
      <c r="M11" s="291"/>
      <c r="N11" s="291"/>
      <c r="O11" s="292"/>
      <c r="P11" s="253"/>
      <c r="Q11" s="253"/>
      <c r="R11" s="253"/>
      <c r="S11" s="253"/>
      <c r="U11" s="236"/>
      <c r="V11" s="236"/>
      <c r="W11" s="236"/>
      <c r="X11" s="236"/>
      <c r="Y11" s="236"/>
      <c r="Z11" s="236"/>
      <c r="AA11" s="236"/>
      <c r="AB11" s="236"/>
      <c r="AC11" s="236"/>
      <c r="AD11" s="236"/>
      <c r="AE11" s="236"/>
      <c r="AF11" s="236"/>
      <c r="AG11" s="236"/>
      <c r="AH11" s="236"/>
      <c r="AI11" s="236"/>
      <c r="AJ11" s="236"/>
      <c r="AK11" s="236"/>
    </row>
    <row r="12" spans="1:69" s="61" customFormat="1" ht="16.5" customHeight="1" x14ac:dyDescent="0.2">
      <c r="A12" s="63"/>
      <c r="B12" s="238" t="s">
        <v>50</v>
      </c>
      <c r="C12" s="238"/>
      <c r="D12" s="238"/>
      <c r="E12" s="238"/>
      <c r="F12" s="238"/>
      <c r="G12" s="238"/>
      <c r="H12" s="238"/>
      <c r="I12" s="238"/>
      <c r="J12" s="239"/>
      <c r="K12" s="293">
        <v>5</v>
      </c>
      <c r="L12" s="294"/>
      <c r="M12" s="294"/>
      <c r="N12" s="294"/>
      <c r="O12" s="295"/>
      <c r="P12" s="254"/>
      <c r="Q12" s="254"/>
      <c r="R12" s="254"/>
      <c r="S12" s="254"/>
      <c r="U12" s="236"/>
      <c r="V12" s="236"/>
      <c r="W12" s="236"/>
      <c r="X12" s="236"/>
      <c r="Y12" s="236"/>
      <c r="Z12" s="236"/>
      <c r="AA12" s="236"/>
      <c r="AB12" s="236"/>
      <c r="AC12" s="236"/>
      <c r="AD12" s="236"/>
      <c r="AE12" s="236"/>
      <c r="AF12" s="236"/>
      <c r="AG12" s="236"/>
      <c r="AH12" s="236"/>
      <c r="AI12" s="236"/>
      <c r="AJ12" s="236"/>
      <c r="AK12" s="236"/>
    </row>
    <row r="13" spans="1:69" s="61" customFormat="1" ht="16.5" customHeight="1" x14ac:dyDescent="0.2">
      <c r="A13" s="63"/>
      <c r="B13" s="238" t="s">
        <v>51</v>
      </c>
      <c r="C13" s="238"/>
      <c r="D13" s="238"/>
      <c r="E13" s="238"/>
      <c r="F13" s="238"/>
      <c r="G13" s="238"/>
      <c r="H13" s="238"/>
      <c r="I13" s="238"/>
      <c r="J13" s="239"/>
      <c r="K13" s="290">
        <v>3000</v>
      </c>
      <c r="L13" s="291"/>
      <c r="M13" s="291">
        <v>4000</v>
      </c>
      <c r="N13" s="291"/>
      <c r="O13" s="292"/>
      <c r="P13" s="253"/>
      <c r="Q13" s="253"/>
      <c r="R13" s="253"/>
      <c r="S13" s="253"/>
      <c r="U13" s="236"/>
      <c r="V13" s="236"/>
      <c r="W13" s="236"/>
      <c r="X13" s="236"/>
      <c r="Y13" s="236"/>
      <c r="Z13" s="236"/>
      <c r="AA13" s="236"/>
      <c r="AB13" s="236"/>
      <c r="AC13" s="236"/>
      <c r="AD13" s="236"/>
      <c r="AE13" s="236"/>
      <c r="AF13" s="236"/>
      <c r="AG13" s="236"/>
      <c r="AH13" s="236"/>
      <c r="AI13" s="236"/>
      <c r="AJ13" s="236"/>
      <c r="AK13" s="236"/>
      <c r="AT13" s="56"/>
      <c r="AU13" s="56"/>
      <c r="AV13" s="56"/>
      <c r="AW13" s="56"/>
      <c r="AX13" s="56"/>
      <c r="AY13" s="56"/>
      <c r="BA13" s="10"/>
      <c r="BB13" s="10"/>
      <c r="BC13" s="10"/>
      <c r="BD13" s="10"/>
      <c r="BE13" s="10"/>
      <c r="BF13" s="74"/>
      <c r="BG13" s="74"/>
      <c r="BH13" s="74"/>
      <c r="BI13" s="74"/>
      <c r="BJ13" s="74"/>
      <c r="BK13" s="74"/>
      <c r="BL13" s="74"/>
      <c r="BM13" s="74"/>
      <c r="BN13" s="74"/>
      <c r="BO13" s="74"/>
      <c r="BP13" s="74"/>
      <c r="BQ13" s="75"/>
    </row>
    <row r="14" spans="1:69" s="61" customFormat="1" ht="15" customHeight="1" thickBot="1" x14ac:dyDescent="0.6">
      <c r="A14" s="63"/>
      <c r="B14" s="56"/>
      <c r="C14" s="56"/>
      <c r="D14" s="56"/>
      <c r="E14" s="56"/>
      <c r="F14" s="56"/>
      <c r="G14" s="56"/>
      <c r="H14" s="56"/>
      <c r="I14" s="56"/>
      <c r="J14" s="56"/>
      <c r="K14" s="56"/>
      <c r="L14" s="10"/>
      <c r="M14" s="56"/>
      <c r="N14" s="65"/>
      <c r="O14" s="10"/>
      <c r="P14" s="10"/>
      <c r="Q14" s="10"/>
      <c r="R14" s="10"/>
      <c r="S14" s="10"/>
      <c r="T14" s="76"/>
      <c r="U14" s="76"/>
      <c r="V14" s="76"/>
      <c r="W14" s="76"/>
      <c r="X14" s="76"/>
      <c r="Y14" s="76"/>
      <c r="Z14" s="77"/>
      <c r="AA14" s="77"/>
      <c r="AB14" s="77"/>
      <c r="AC14" s="77"/>
      <c r="AD14" s="77"/>
      <c r="AE14" s="10"/>
      <c r="AF14" s="10"/>
      <c r="AG14" s="10"/>
      <c r="AH14" s="10"/>
      <c r="AI14" s="10"/>
      <c r="AJ14" s="10"/>
      <c r="AK14" s="10"/>
      <c r="AL14" s="78"/>
      <c r="AM14" s="78"/>
      <c r="AN14" s="78"/>
      <c r="AO14" s="78"/>
      <c r="AP14" s="78"/>
      <c r="AQ14" s="78"/>
      <c r="AR14" s="78"/>
      <c r="AS14" s="78"/>
      <c r="AT14" s="78"/>
      <c r="AU14" s="78"/>
      <c r="AV14" s="78"/>
      <c r="AW14" s="78"/>
      <c r="AX14" s="78"/>
      <c r="AY14" s="78"/>
      <c r="AZ14" s="78"/>
      <c r="BA14" s="78"/>
      <c r="BB14" s="78"/>
      <c r="BC14" s="78"/>
    </row>
    <row r="15" spans="1:69" ht="32.25" customHeight="1" thickBot="1" x14ac:dyDescent="0.25">
      <c r="A15" s="261" t="s">
        <v>59</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c r="AW15" s="262"/>
      <c r="AX15" s="262"/>
      <c r="AY15" s="262"/>
      <c r="AZ15" s="262"/>
      <c r="BA15" s="262"/>
      <c r="BB15" s="262"/>
      <c r="BC15" s="263"/>
    </row>
    <row r="16" spans="1:69" ht="15.75" customHeight="1" x14ac:dyDescent="0.2">
      <c r="A16" s="219"/>
      <c r="B16" s="99"/>
      <c r="C16" s="99"/>
      <c r="D16" s="99"/>
      <c r="E16" s="99"/>
      <c r="F16" s="99"/>
      <c r="G16" s="99"/>
      <c r="H16" s="99"/>
      <c r="I16" s="99"/>
      <c r="J16" s="99"/>
      <c r="K16" s="99"/>
      <c r="L16" s="99"/>
      <c r="M16" s="99"/>
      <c r="N16" s="230"/>
      <c r="O16" s="217">
        <v>1</v>
      </c>
      <c r="P16" s="216"/>
      <c r="Q16" s="216"/>
      <c r="R16" s="216"/>
      <c r="S16" s="218"/>
      <c r="T16" s="90"/>
      <c r="U16" s="215">
        <v>2</v>
      </c>
      <c r="V16" s="216"/>
      <c r="W16" s="216"/>
      <c r="X16" s="216"/>
      <c r="Y16" s="216"/>
      <c r="Z16" s="218"/>
      <c r="AA16" s="90"/>
      <c r="AB16" s="215">
        <v>3</v>
      </c>
      <c r="AC16" s="216"/>
      <c r="AD16" s="216"/>
      <c r="AE16" s="216"/>
      <c r="AF16" s="216"/>
      <c r="AG16" s="218"/>
      <c r="AH16" s="90"/>
      <c r="AI16" s="215">
        <v>4</v>
      </c>
      <c r="AJ16" s="216"/>
      <c r="AK16" s="216"/>
      <c r="AL16" s="216"/>
      <c r="AM16" s="216"/>
      <c r="AN16" s="216"/>
      <c r="AO16" s="90"/>
      <c r="AP16" s="215">
        <v>5</v>
      </c>
      <c r="AQ16" s="216"/>
      <c r="AR16" s="216"/>
      <c r="AS16" s="91"/>
      <c r="AT16" s="219"/>
      <c r="AU16" s="99"/>
      <c r="AV16" s="99"/>
      <c r="AW16" s="99"/>
      <c r="AX16" s="220"/>
      <c r="AY16" s="98"/>
      <c r="AZ16" s="99"/>
      <c r="BA16" s="99"/>
      <c r="BB16" s="99"/>
      <c r="BC16" s="100"/>
    </row>
    <row r="17" spans="1:56" ht="15.75" hidden="1" customHeight="1" x14ac:dyDescent="0.2">
      <c r="A17" s="86"/>
      <c r="B17" s="84"/>
      <c r="C17" s="84"/>
      <c r="D17" s="84"/>
      <c r="E17" s="84"/>
      <c r="F17" s="84"/>
      <c r="G17" s="84"/>
      <c r="H17" s="84"/>
      <c r="I17" s="84"/>
      <c r="J17" s="84"/>
      <c r="K17" s="84"/>
      <c r="L17" s="84"/>
      <c r="M17" s="84"/>
      <c r="N17" s="84"/>
      <c r="O17" s="89" t="s">
        <v>64</v>
      </c>
      <c r="P17" s="89" t="s">
        <v>64</v>
      </c>
      <c r="Q17" s="89" t="s">
        <v>64</v>
      </c>
      <c r="R17" s="89" t="s">
        <v>64</v>
      </c>
      <c r="S17" s="89" t="s">
        <v>64</v>
      </c>
      <c r="T17" s="89" t="s">
        <v>65</v>
      </c>
      <c r="U17" s="89" t="s">
        <v>64</v>
      </c>
      <c r="V17" s="89" t="s">
        <v>64</v>
      </c>
      <c r="W17" s="89" t="s">
        <v>64</v>
      </c>
      <c r="X17" s="89" t="s">
        <v>64</v>
      </c>
      <c r="Y17" s="89" t="s">
        <v>64</v>
      </c>
      <c r="Z17" s="89" t="s">
        <v>64</v>
      </c>
      <c r="AA17" s="89" t="s">
        <v>65</v>
      </c>
      <c r="AB17" s="89" t="s">
        <v>64</v>
      </c>
      <c r="AC17" s="89" t="s">
        <v>64</v>
      </c>
      <c r="AD17" s="89" t="s">
        <v>64</v>
      </c>
      <c r="AE17" s="89" t="s">
        <v>64</v>
      </c>
      <c r="AF17" s="89" t="s">
        <v>64</v>
      </c>
      <c r="AG17" s="89" t="s">
        <v>64</v>
      </c>
      <c r="AH17" s="89" t="s">
        <v>65</v>
      </c>
      <c r="AI17" s="89" t="s">
        <v>64</v>
      </c>
      <c r="AJ17" s="89" t="s">
        <v>64</v>
      </c>
      <c r="AK17" s="89" t="s">
        <v>64</v>
      </c>
      <c r="AL17" s="89" t="s">
        <v>64</v>
      </c>
      <c r="AM17" s="89" t="s">
        <v>64</v>
      </c>
      <c r="AN17" s="89" t="s">
        <v>64</v>
      </c>
      <c r="AO17" s="89" t="s">
        <v>65</v>
      </c>
      <c r="AP17" s="89" t="s">
        <v>64</v>
      </c>
      <c r="AQ17" s="89" t="s">
        <v>65</v>
      </c>
      <c r="AR17" s="89" t="s">
        <v>64</v>
      </c>
      <c r="AS17" s="89"/>
      <c r="AT17" s="84"/>
      <c r="AU17" s="84"/>
      <c r="AV17" s="84"/>
      <c r="AW17" s="84"/>
      <c r="AX17" s="87"/>
      <c r="AY17" s="83"/>
      <c r="AZ17" s="84"/>
      <c r="BA17" s="84"/>
      <c r="BB17" s="84"/>
      <c r="BC17" s="85"/>
    </row>
    <row r="18" spans="1:56" ht="14.25" customHeight="1" x14ac:dyDescent="0.2">
      <c r="A18" s="264" t="s">
        <v>1</v>
      </c>
      <c r="B18" s="267" t="s">
        <v>0</v>
      </c>
      <c r="C18" s="268"/>
      <c r="D18" s="268"/>
      <c r="E18" s="268"/>
      <c r="F18" s="268"/>
      <c r="G18" s="268"/>
      <c r="H18" s="268"/>
      <c r="I18" s="268"/>
      <c r="J18" s="269"/>
      <c r="K18" s="250" t="s">
        <v>36</v>
      </c>
      <c r="L18" s="250" t="s">
        <v>2</v>
      </c>
      <c r="M18" s="250" t="s">
        <v>3</v>
      </c>
      <c r="N18" s="165" t="s">
        <v>24</v>
      </c>
      <c r="O18" s="206">
        <f>DATE($BE$1,$BE$2,1)</f>
        <v>45748</v>
      </c>
      <c r="P18" s="101">
        <f>DATE($BE$1,$BE$2,2)</f>
        <v>45749</v>
      </c>
      <c r="Q18" s="102">
        <f>DATE($BE$1,$BE$2,3)</f>
        <v>45750</v>
      </c>
      <c r="R18" s="102">
        <f>DATE($BE$1,$BE$2,4)</f>
        <v>45751</v>
      </c>
      <c r="S18" s="102">
        <f>DATE($BE$1,$BE$2,5)</f>
        <v>45752</v>
      </c>
      <c r="T18" s="102">
        <f>DATE($BE$1,$BE$2,6)</f>
        <v>45753</v>
      </c>
      <c r="U18" s="102">
        <f>DATE($BE$1,$BE$2,7)</f>
        <v>45754</v>
      </c>
      <c r="V18" s="102">
        <f>DATE($BE$1,$BE$2,8)</f>
        <v>45755</v>
      </c>
      <c r="W18" s="102">
        <f>DATE($BE$1,$BE$2,9)</f>
        <v>45756</v>
      </c>
      <c r="X18" s="102">
        <f>DATE($BE$1,$BE$2,10)</f>
        <v>45757</v>
      </c>
      <c r="Y18" s="102">
        <f>DATE($BE$1,$BE$2,11)</f>
        <v>45758</v>
      </c>
      <c r="Z18" s="102">
        <f>DATE($BE$1,$BE$2,12)</f>
        <v>45759</v>
      </c>
      <c r="AA18" s="102">
        <f>DATE($BE$1,$BE$2,13)</f>
        <v>45760</v>
      </c>
      <c r="AB18" s="102">
        <f>DATE($BE$1,$BE$2,14)</f>
        <v>45761</v>
      </c>
      <c r="AC18" s="102">
        <f>DATE($BE$1,$BE$2,15)</f>
        <v>45762</v>
      </c>
      <c r="AD18" s="102">
        <f>DATE($BE$1,$BE$2,16)</f>
        <v>45763</v>
      </c>
      <c r="AE18" s="102">
        <f>DATE($BE$1,$BE$2,17)</f>
        <v>45764</v>
      </c>
      <c r="AF18" s="102">
        <f>DATE($BE$1,$BE$2,18)</f>
        <v>45765</v>
      </c>
      <c r="AG18" s="102">
        <f>DATE($BE$1,$BE$2,19)</f>
        <v>45766</v>
      </c>
      <c r="AH18" s="102">
        <f>DATE($BE$1,$BE$2,20)</f>
        <v>45767</v>
      </c>
      <c r="AI18" s="102">
        <f>DATE($BE$1,$BE$2,21)</f>
        <v>45768</v>
      </c>
      <c r="AJ18" s="102">
        <f>DATE($BE$1,$BE$2,22)</f>
        <v>45769</v>
      </c>
      <c r="AK18" s="102">
        <f>DATE($BE$1,$BE$2,23)</f>
        <v>45770</v>
      </c>
      <c r="AL18" s="102">
        <f>DATE($BE$1,$BE$2,24)</f>
        <v>45771</v>
      </c>
      <c r="AM18" s="102">
        <f>DATE($BE$1,$BE$2,25)</f>
        <v>45772</v>
      </c>
      <c r="AN18" s="102">
        <f>DATE($BE$1,$BE$2,26)</f>
        <v>45773</v>
      </c>
      <c r="AO18" s="102">
        <f>DATE($BE$1,$BE$2,27)</f>
        <v>45774</v>
      </c>
      <c r="AP18" s="102">
        <f>DATE($BE$1,$BE$2,28)</f>
        <v>45775</v>
      </c>
      <c r="AQ18" s="102">
        <f>IF(OR(MOD(BE1,400)=0,AND(MOD(BE1,4)=0,MOD(BE1,100)&lt;&gt;0)),DATE($BE$1,$BE$2,29),IF(BE2=2,"",DATE($BE$1,$BE$2,29)))</f>
        <v>45776</v>
      </c>
      <c r="AR18" s="101">
        <f>IF(OR(MOD(BE1,400)=0,AND(MOD(BE1,4)=0,MOD(BE1,100)&lt;&gt;0)),IF(BE2=2,"",IF(BE2=2,"",DATE($BE$1,$BE$2,30))),IF(BE2=2,"",IF(BE2=2,"",DATE($BE$1,$BE$2,30))))</f>
        <v>45777</v>
      </c>
      <c r="AS18" s="162" t="str">
        <f>IF(OR(BE2=1,BE2=3,BE2=5,BE2=7,BE2=8,BE2=10,BE2=12),DATE($BE$1,$BE$2,31),"")</f>
        <v/>
      </c>
      <c r="AT18" s="248" t="s">
        <v>61</v>
      </c>
      <c r="AU18" s="222"/>
      <c r="AV18" s="222"/>
      <c r="AW18" s="222"/>
      <c r="AX18" s="249"/>
      <c r="AY18" s="221" t="s">
        <v>30</v>
      </c>
      <c r="AZ18" s="222"/>
      <c r="BA18" s="222"/>
      <c r="BB18" s="222"/>
      <c r="BC18" s="223"/>
    </row>
    <row r="19" spans="1:56" ht="13.5" customHeight="1" x14ac:dyDescent="0.2">
      <c r="A19" s="265"/>
      <c r="B19" s="270"/>
      <c r="C19" s="271"/>
      <c r="D19" s="271"/>
      <c r="E19" s="271"/>
      <c r="F19" s="271"/>
      <c r="G19" s="271"/>
      <c r="H19" s="271"/>
      <c r="I19" s="271"/>
      <c r="J19" s="272"/>
      <c r="K19" s="194"/>
      <c r="L19" s="192"/>
      <c r="M19" s="194"/>
      <c r="N19" s="166"/>
      <c r="O19" s="206"/>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62"/>
      <c r="AT19" s="153"/>
      <c r="AU19" s="111"/>
      <c r="AV19" s="111"/>
      <c r="AW19" s="111"/>
      <c r="AX19" s="154"/>
      <c r="AY19" s="110"/>
      <c r="AZ19" s="111"/>
      <c r="BA19" s="111"/>
      <c r="BB19" s="111"/>
      <c r="BC19" s="112"/>
    </row>
    <row r="20" spans="1:56" ht="27.75" customHeight="1" x14ac:dyDescent="0.2">
      <c r="A20" s="266"/>
      <c r="B20" s="273"/>
      <c r="C20" s="274"/>
      <c r="D20" s="274"/>
      <c r="E20" s="274"/>
      <c r="F20" s="274"/>
      <c r="G20" s="274"/>
      <c r="H20" s="274"/>
      <c r="I20" s="274"/>
      <c r="J20" s="275"/>
      <c r="K20" s="251"/>
      <c r="L20" s="276"/>
      <c r="M20" s="251"/>
      <c r="N20" s="167"/>
      <c r="O20" s="252"/>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247"/>
      <c r="AT20" s="219"/>
      <c r="AU20" s="99"/>
      <c r="AV20" s="99"/>
      <c r="AW20" s="99"/>
      <c r="AX20" s="220"/>
      <c r="AY20" s="98"/>
      <c r="AZ20" s="99"/>
      <c r="BA20" s="99"/>
      <c r="BB20" s="99"/>
      <c r="BC20" s="100"/>
    </row>
    <row r="21" spans="1:56" ht="30" customHeight="1" x14ac:dyDescent="0.2">
      <c r="A21" s="79">
        <v>1</v>
      </c>
      <c r="B21" s="157" t="s">
        <v>66</v>
      </c>
      <c r="C21" s="158"/>
      <c r="D21" s="158"/>
      <c r="E21" s="158"/>
      <c r="F21" s="158"/>
      <c r="G21" s="158"/>
      <c r="H21" s="158"/>
      <c r="I21" s="158"/>
      <c r="J21" s="159"/>
      <c r="K21" s="93" t="s">
        <v>67</v>
      </c>
      <c r="L21" s="92">
        <v>0</v>
      </c>
      <c r="M21" s="92" t="s">
        <v>68</v>
      </c>
      <c r="N21" s="94"/>
      <c r="O21" s="3" t="s">
        <v>84</v>
      </c>
      <c r="P21" s="4"/>
      <c r="Q21" s="4"/>
      <c r="R21" s="4"/>
      <c r="S21" s="4" t="s">
        <v>84</v>
      </c>
      <c r="T21" s="4"/>
      <c r="U21" s="4" t="s">
        <v>84</v>
      </c>
      <c r="V21" s="4"/>
      <c r="W21" s="4"/>
      <c r="X21" s="4">
        <v>1</v>
      </c>
      <c r="Y21" s="4"/>
      <c r="Z21" s="4" t="s">
        <v>84</v>
      </c>
      <c r="AA21" s="4"/>
      <c r="AB21" s="4"/>
      <c r="AC21" s="4"/>
      <c r="AD21" s="4"/>
      <c r="AE21" s="4">
        <v>1</v>
      </c>
      <c r="AF21" s="4"/>
      <c r="AG21" s="4" t="s">
        <v>84</v>
      </c>
      <c r="AH21" s="4"/>
      <c r="AI21" s="4"/>
      <c r="AJ21" s="4"/>
      <c r="AK21" s="4"/>
      <c r="AL21" s="4" t="s">
        <v>84</v>
      </c>
      <c r="AM21" s="4"/>
      <c r="AN21" s="4">
        <v>1</v>
      </c>
      <c r="AO21" s="4"/>
      <c r="AP21" s="4" t="s">
        <v>84</v>
      </c>
      <c r="AQ21" s="4"/>
      <c r="AR21" s="4" t="s">
        <v>84</v>
      </c>
      <c r="AS21" s="4"/>
      <c r="AT21" s="144"/>
      <c r="AU21" s="145"/>
      <c r="AV21" s="145"/>
      <c r="AW21" s="145"/>
      <c r="AX21" s="146"/>
      <c r="AY21" s="287"/>
      <c r="AZ21" s="105"/>
      <c r="BA21" s="105"/>
      <c r="BB21" s="105"/>
      <c r="BC21" s="106"/>
      <c r="BD21" s="56">
        <f>IF(AND(OR(M21="生",M21="非"),N21="○"),1,0)</f>
        <v>0</v>
      </c>
    </row>
    <row r="22" spans="1:56" ht="30" customHeight="1" x14ac:dyDescent="0.2">
      <c r="A22" s="79">
        <v>2</v>
      </c>
      <c r="B22" s="157" t="s">
        <v>69</v>
      </c>
      <c r="C22" s="158"/>
      <c r="D22" s="158"/>
      <c r="E22" s="158"/>
      <c r="F22" s="158"/>
      <c r="G22" s="158"/>
      <c r="H22" s="158"/>
      <c r="I22" s="158"/>
      <c r="J22" s="159"/>
      <c r="K22" s="93" t="s">
        <v>67</v>
      </c>
      <c r="L22" s="92">
        <v>1</v>
      </c>
      <c r="M22" s="92" t="s">
        <v>70</v>
      </c>
      <c r="N22" s="94"/>
      <c r="O22" s="3"/>
      <c r="P22" s="4"/>
      <c r="Q22" s="4">
        <v>1</v>
      </c>
      <c r="R22" s="4"/>
      <c r="S22" s="4"/>
      <c r="T22" s="4"/>
      <c r="U22" s="4">
        <v>1</v>
      </c>
      <c r="V22" s="4">
        <v>1</v>
      </c>
      <c r="W22" s="4"/>
      <c r="X22" s="4"/>
      <c r="Y22" s="4">
        <v>1</v>
      </c>
      <c r="Z22" s="4"/>
      <c r="AA22" s="4"/>
      <c r="AB22" s="4"/>
      <c r="AC22" s="4"/>
      <c r="AD22" s="4"/>
      <c r="AE22" s="4">
        <v>1</v>
      </c>
      <c r="AF22" s="4"/>
      <c r="AG22" s="4"/>
      <c r="AH22" s="4"/>
      <c r="AI22" s="4">
        <v>1</v>
      </c>
      <c r="AJ22" s="4"/>
      <c r="AK22" s="4"/>
      <c r="AL22" s="4"/>
      <c r="AM22" s="4"/>
      <c r="AN22" s="4"/>
      <c r="AO22" s="4"/>
      <c r="AP22" s="4"/>
      <c r="AQ22" s="4"/>
      <c r="AR22" s="4"/>
      <c r="AS22" s="4"/>
      <c r="AT22" s="144">
        <v>3000</v>
      </c>
      <c r="AU22" s="145"/>
      <c r="AV22" s="145"/>
      <c r="AW22" s="145"/>
      <c r="AX22" s="146"/>
      <c r="AY22" s="104"/>
      <c r="AZ22" s="105"/>
      <c r="BA22" s="105"/>
      <c r="BB22" s="105"/>
      <c r="BC22" s="106"/>
      <c r="BD22" s="56">
        <f>IF(AND(OR(M22="生",M22="非"),N22="○"),1,0)</f>
        <v>0</v>
      </c>
    </row>
    <row r="23" spans="1:56" ht="30" customHeight="1" x14ac:dyDescent="0.2">
      <c r="A23" s="79">
        <v>3</v>
      </c>
      <c r="B23" s="157" t="s">
        <v>71</v>
      </c>
      <c r="C23" s="158"/>
      <c r="D23" s="158"/>
      <c r="E23" s="158"/>
      <c r="F23" s="158"/>
      <c r="G23" s="158"/>
      <c r="H23" s="158"/>
      <c r="I23" s="158"/>
      <c r="J23" s="159"/>
      <c r="K23" s="93" t="s">
        <v>67</v>
      </c>
      <c r="L23" s="92">
        <v>1</v>
      </c>
      <c r="M23" s="92" t="s">
        <v>68</v>
      </c>
      <c r="N23" s="94"/>
      <c r="O23" s="3">
        <v>1</v>
      </c>
      <c r="P23" s="4"/>
      <c r="Q23" s="4"/>
      <c r="R23" s="4"/>
      <c r="S23" s="4" t="s">
        <v>84</v>
      </c>
      <c r="T23" s="4"/>
      <c r="U23" s="4"/>
      <c r="V23" s="4"/>
      <c r="W23" s="4" t="s">
        <v>84</v>
      </c>
      <c r="X23" s="4"/>
      <c r="Y23" s="4"/>
      <c r="Z23" s="4"/>
      <c r="AA23" s="4"/>
      <c r="AB23" s="4"/>
      <c r="AC23" s="4"/>
      <c r="AD23" s="4"/>
      <c r="AE23" s="4" t="s">
        <v>84</v>
      </c>
      <c r="AF23" s="4"/>
      <c r="AG23" s="4"/>
      <c r="AH23" s="4"/>
      <c r="AI23" s="4"/>
      <c r="AJ23" s="4"/>
      <c r="AK23" s="4" t="s">
        <v>84</v>
      </c>
      <c r="AL23" s="4"/>
      <c r="AM23" s="4"/>
      <c r="AN23" s="4" t="s">
        <v>84</v>
      </c>
      <c r="AO23" s="4"/>
      <c r="AP23" s="4">
        <v>1</v>
      </c>
      <c r="AQ23" s="4"/>
      <c r="AR23" s="4" t="s">
        <v>84</v>
      </c>
      <c r="AS23" s="4"/>
      <c r="AT23" s="144"/>
      <c r="AU23" s="145"/>
      <c r="AV23" s="145"/>
      <c r="AW23" s="145"/>
      <c r="AX23" s="146"/>
      <c r="AY23" s="104"/>
      <c r="AZ23" s="105"/>
      <c r="BA23" s="105"/>
      <c r="BB23" s="105"/>
      <c r="BC23" s="106"/>
      <c r="BD23" s="56">
        <f t="shared" ref="BD23:BD39" si="0">IF(AND(OR(M23="生",M23="非"),N23="○"),1,0)</f>
        <v>0</v>
      </c>
    </row>
    <row r="24" spans="1:56" ht="30" customHeight="1" x14ac:dyDescent="0.2">
      <c r="A24" s="79">
        <v>4</v>
      </c>
      <c r="B24" s="157" t="s">
        <v>72</v>
      </c>
      <c r="C24" s="158"/>
      <c r="D24" s="158"/>
      <c r="E24" s="158"/>
      <c r="F24" s="158"/>
      <c r="G24" s="158"/>
      <c r="H24" s="158"/>
      <c r="I24" s="158"/>
      <c r="J24" s="159"/>
      <c r="K24" s="93" t="s">
        <v>67</v>
      </c>
      <c r="L24" s="92">
        <v>2</v>
      </c>
      <c r="M24" s="92" t="s">
        <v>68</v>
      </c>
      <c r="N24" s="94" t="s">
        <v>73</v>
      </c>
      <c r="O24" s="3" t="s">
        <v>84</v>
      </c>
      <c r="P24" s="4"/>
      <c r="Q24" s="4"/>
      <c r="R24" s="4"/>
      <c r="S24" s="4"/>
      <c r="T24" s="4"/>
      <c r="U24" s="4" t="s">
        <v>85</v>
      </c>
      <c r="V24" s="4"/>
      <c r="W24" s="4"/>
      <c r="X24" s="4"/>
      <c r="Y24" s="4">
        <v>1</v>
      </c>
      <c r="Z24" s="4"/>
      <c r="AA24" s="4"/>
      <c r="AB24" s="4" t="s">
        <v>84</v>
      </c>
      <c r="AC24" s="4"/>
      <c r="AD24" s="4"/>
      <c r="AE24" s="4" t="s">
        <v>84</v>
      </c>
      <c r="AF24" s="4"/>
      <c r="AG24" s="4"/>
      <c r="AH24" s="4"/>
      <c r="AI24" s="4"/>
      <c r="AJ24" s="4"/>
      <c r="AK24" s="4"/>
      <c r="AL24" s="4"/>
      <c r="AM24" s="4"/>
      <c r="AN24" s="4" t="s">
        <v>84</v>
      </c>
      <c r="AO24" s="4"/>
      <c r="AP24" s="4" t="s">
        <v>84</v>
      </c>
      <c r="AQ24" s="4"/>
      <c r="AR24" s="4"/>
      <c r="AS24" s="4"/>
      <c r="AT24" s="144">
        <v>1000</v>
      </c>
      <c r="AU24" s="145"/>
      <c r="AV24" s="145"/>
      <c r="AW24" s="145"/>
      <c r="AX24" s="146"/>
      <c r="AY24" s="104"/>
      <c r="AZ24" s="105"/>
      <c r="BA24" s="105"/>
      <c r="BB24" s="105"/>
      <c r="BC24" s="106"/>
      <c r="BD24" s="56">
        <f t="shared" si="0"/>
        <v>0</v>
      </c>
    </row>
    <row r="25" spans="1:56" ht="30" customHeight="1" x14ac:dyDescent="0.2">
      <c r="A25" s="80">
        <v>5</v>
      </c>
      <c r="B25" s="157" t="s">
        <v>74</v>
      </c>
      <c r="C25" s="158"/>
      <c r="D25" s="158"/>
      <c r="E25" s="158"/>
      <c r="F25" s="158"/>
      <c r="G25" s="158"/>
      <c r="H25" s="158"/>
      <c r="I25" s="158"/>
      <c r="J25" s="159"/>
      <c r="K25" s="93" t="s">
        <v>67</v>
      </c>
      <c r="L25" s="92">
        <v>2</v>
      </c>
      <c r="M25" s="92" t="s">
        <v>75</v>
      </c>
      <c r="N25" s="94"/>
      <c r="O25" s="3" t="s">
        <v>84</v>
      </c>
      <c r="P25" s="4"/>
      <c r="Q25" s="4"/>
      <c r="R25" s="4"/>
      <c r="S25" s="4"/>
      <c r="T25" s="4"/>
      <c r="U25" s="4"/>
      <c r="V25" s="4"/>
      <c r="W25" s="4"/>
      <c r="X25" s="4"/>
      <c r="Y25" s="4">
        <v>1</v>
      </c>
      <c r="Z25" s="4"/>
      <c r="AA25" s="4"/>
      <c r="AB25" s="4"/>
      <c r="AC25" s="4"/>
      <c r="AD25" s="4" t="s">
        <v>85</v>
      </c>
      <c r="AE25" s="4"/>
      <c r="AF25" s="4"/>
      <c r="AG25" s="4"/>
      <c r="AH25" s="4"/>
      <c r="AI25" s="4"/>
      <c r="AJ25" s="4"/>
      <c r="AK25" s="4"/>
      <c r="AL25" s="4" t="s">
        <v>84</v>
      </c>
      <c r="AM25" s="4"/>
      <c r="AN25" s="4"/>
      <c r="AO25" s="4"/>
      <c r="AP25" s="4" t="s">
        <v>84</v>
      </c>
      <c r="AQ25" s="4"/>
      <c r="AR25" s="4"/>
      <c r="AS25" s="4"/>
      <c r="AT25" s="144">
        <v>1500</v>
      </c>
      <c r="AU25" s="145"/>
      <c r="AV25" s="145"/>
      <c r="AW25" s="145"/>
      <c r="AX25" s="146"/>
      <c r="AY25" s="104"/>
      <c r="AZ25" s="105"/>
      <c r="BA25" s="105"/>
      <c r="BB25" s="105"/>
      <c r="BC25" s="106"/>
      <c r="BD25" s="56">
        <f t="shared" si="0"/>
        <v>0</v>
      </c>
    </row>
    <row r="26" spans="1:56" ht="30" customHeight="1" x14ac:dyDescent="0.2">
      <c r="A26" s="80">
        <v>6</v>
      </c>
      <c r="B26" s="157" t="s">
        <v>76</v>
      </c>
      <c r="C26" s="158"/>
      <c r="D26" s="158"/>
      <c r="E26" s="158"/>
      <c r="F26" s="158"/>
      <c r="G26" s="158"/>
      <c r="H26" s="158"/>
      <c r="I26" s="158"/>
      <c r="J26" s="159"/>
      <c r="K26" s="93" t="s">
        <v>67</v>
      </c>
      <c r="L26" s="92">
        <v>2</v>
      </c>
      <c r="M26" s="92" t="s">
        <v>70</v>
      </c>
      <c r="N26" s="94"/>
      <c r="O26" s="3"/>
      <c r="P26" s="4"/>
      <c r="Q26" s="4"/>
      <c r="R26" s="4"/>
      <c r="S26" s="4"/>
      <c r="T26" s="4"/>
      <c r="U26" s="4"/>
      <c r="V26" s="4"/>
      <c r="W26" s="4"/>
      <c r="X26" s="4"/>
      <c r="Y26" s="4"/>
      <c r="Z26" s="4"/>
      <c r="AA26" s="4"/>
      <c r="AB26" s="4"/>
      <c r="AC26" s="4"/>
      <c r="AD26" s="4"/>
      <c r="AE26" s="4"/>
      <c r="AF26" s="4"/>
      <c r="AG26" s="4">
        <v>1</v>
      </c>
      <c r="AH26" s="4"/>
      <c r="AI26" s="4">
        <v>1</v>
      </c>
      <c r="AJ26" s="4"/>
      <c r="AK26" s="4">
        <v>1</v>
      </c>
      <c r="AL26" s="4"/>
      <c r="AM26" s="4"/>
      <c r="AN26" s="4"/>
      <c r="AO26" s="4"/>
      <c r="AP26" s="4"/>
      <c r="AQ26" s="4"/>
      <c r="AR26" s="4"/>
      <c r="AS26" s="4"/>
      <c r="AT26" s="144">
        <v>3000</v>
      </c>
      <c r="AU26" s="145"/>
      <c r="AV26" s="145"/>
      <c r="AW26" s="145"/>
      <c r="AX26" s="146"/>
      <c r="AY26" s="104"/>
      <c r="AZ26" s="105"/>
      <c r="BA26" s="105"/>
      <c r="BB26" s="105"/>
      <c r="BC26" s="106"/>
      <c r="BD26" s="56">
        <f t="shared" si="0"/>
        <v>0</v>
      </c>
    </row>
    <row r="27" spans="1:56" ht="30" customHeight="1" x14ac:dyDescent="0.2">
      <c r="A27" s="80">
        <v>7</v>
      </c>
      <c r="B27" s="157" t="s">
        <v>77</v>
      </c>
      <c r="C27" s="158"/>
      <c r="D27" s="158"/>
      <c r="E27" s="158"/>
      <c r="F27" s="158"/>
      <c r="G27" s="158"/>
      <c r="H27" s="158"/>
      <c r="I27" s="158"/>
      <c r="J27" s="159"/>
      <c r="K27" s="93" t="s">
        <v>67</v>
      </c>
      <c r="L27" s="92">
        <v>2</v>
      </c>
      <c r="M27" s="92" t="s">
        <v>68</v>
      </c>
      <c r="N27" s="94"/>
      <c r="O27" s="3"/>
      <c r="P27" s="4"/>
      <c r="Q27" s="4"/>
      <c r="R27" s="4"/>
      <c r="S27" s="4"/>
      <c r="T27" s="4"/>
      <c r="U27" s="4"/>
      <c r="V27" s="4"/>
      <c r="W27" s="4"/>
      <c r="X27" s="4"/>
      <c r="Y27" s="4"/>
      <c r="Z27" s="4" t="s">
        <v>84</v>
      </c>
      <c r="AA27" s="4"/>
      <c r="AB27" s="4"/>
      <c r="AC27" s="4"/>
      <c r="AD27" s="4" t="s">
        <v>84</v>
      </c>
      <c r="AE27" s="4"/>
      <c r="AF27" s="4"/>
      <c r="AG27" s="4" t="s">
        <v>84</v>
      </c>
      <c r="AH27" s="4"/>
      <c r="AI27" s="4"/>
      <c r="AJ27" s="4"/>
      <c r="AK27" s="4"/>
      <c r="AL27" s="4" t="s">
        <v>84</v>
      </c>
      <c r="AM27" s="4"/>
      <c r="AN27" s="4"/>
      <c r="AO27" s="4"/>
      <c r="AP27" s="4"/>
      <c r="AQ27" s="4"/>
      <c r="AR27" s="4"/>
      <c r="AS27" s="4"/>
      <c r="AT27" s="144"/>
      <c r="AU27" s="145"/>
      <c r="AV27" s="145"/>
      <c r="AW27" s="145"/>
      <c r="AX27" s="146"/>
      <c r="AY27" s="104"/>
      <c r="AZ27" s="105"/>
      <c r="BA27" s="105"/>
      <c r="BB27" s="105"/>
      <c r="BC27" s="106"/>
      <c r="BD27" s="56">
        <f t="shared" si="0"/>
        <v>0</v>
      </c>
    </row>
    <row r="28" spans="1:56" ht="30" customHeight="1" x14ac:dyDescent="0.2">
      <c r="A28" s="80">
        <v>8</v>
      </c>
      <c r="B28" s="141"/>
      <c r="C28" s="142"/>
      <c r="D28" s="142"/>
      <c r="E28" s="142"/>
      <c r="F28" s="142"/>
      <c r="G28" s="142"/>
      <c r="H28" s="142"/>
      <c r="I28" s="142"/>
      <c r="J28" s="143"/>
      <c r="K28" s="11"/>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44"/>
      <c r="AU28" s="145"/>
      <c r="AV28" s="145"/>
      <c r="AW28" s="145"/>
      <c r="AX28" s="146"/>
      <c r="AY28" s="104"/>
      <c r="AZ28" s="105"/>
      <c r="BA28" s="105"/>
      <c r="BB28" s="105"/>
      <c r="BC28" s="106"/>
      <c r="BD28" s="56">
        <f t="shared" si="0"/>
        <v>0</v>
      </c>
    </row>
    <row r="29" spans="1:56" ht="30" customHeight="1" x14ac:dyDescent="0.2">
      <c r="A29" s="80">
        <v>9</v>
      </c>
      <c r="B29" s="141"/>
      <c r="C29" s="142"/>
      <c r="D29" s="142"/>
      <c r="E29" s="142"/>
      <c r="F29" s="142"/>
      <c r="G29" s="142"/>
      <c r="H29" s="142"/>
      <c r="I29" s="142"/>
      <c r="J29" s="143"/>
      <c r="K29" s="11"/>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44"/>
      <c r="AU29" s="145"/>
      <c r="AV29" s="145"/>
      <c r="AW29" s="145"/>
      <c r="AX29" s="146"/>
      <c r="AY29" s="104"/>
      <c r="AZ29" s="105"/>
      <c r="BA29" s="105"/>
      <c r="BB29" s="105"/>
      <c r="BC29" s="106"/>
      <c r="BD29" s="56">
        <f t="shared" si="0"/>
        <v>0</v>
      </c>
    </row>
    <row r="30" spans="1:56" ht="30" customHeight="1" x14ac:dyDescent="0.2">
      <c r="A30" s="80">
        <v>10</v>
      </c>
      <c r="B30" s="141"/>
      <c r="C30" s="142"/>
      <c r="D30" s="142"/>
      <c r="E30" s="142"/>
      <c r="F30" s="142"/>
      <c r="G30" s="142"/>
      <c r="H30" s="142"/>
      <c r="I30" s="142"/>
      <c r="J30" s="143"/>
      <c r="K30" s="11"/>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44"/>
      <c r="AU30" s="145"/>
      <c r="AV30" s="145"/>
      <c r="AW30" s="145"/>
      <c r="AX30" s="146"/>
      <c r="AY30" s="104"/>
      <c r="AZ30" s="105"/>
      <c r="BA30" s="105"/>
      <c r="BB30" s="105"/>
      <c r="BC30" s="106"/>
      <c r="BD30" s="56">
        <f t="shared" si="0"/>
        <v>0</v>
      </c>
    </row>
    <row r="31" spans="1:56" ht="30" customHeight="1" x14ac:dyDescent="0.2">
      <c r="A31" s="80">
        <v>11</v>
      </c>
      <c r="B31" s="141"/>
      <c r="C31" s="142"/>
      <c r="D31" s="142"/>
      <c r="E31" s="142"/>
      <c r="F31" s="142"/>
      <c r="G31" s="142"/>
      <c r="H31" s="142"/>
      <c r="I31" s="142"/>
      <c r="J31" s="143"/>
      <c r="K31" s="11"/>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44"/>
      <c r="AU31" s="145"/>
      <c r="AV31" s="145"/>
      <c r="AW31" s="145"/>
      <c r="AX31" s="146"/>
      <c r="AY31" s="104"/>
      <c r="AZ31" s="105"/>
      <c r="BA31" s="105"/>
      <c r="BB31" s="105"/>
      <c r="BC31" s="106"/>
      <c r="BD31" s="56">
        <f t="shared" si="0"/>
        <v>0</v>
      </c>
    </row>
    <row r="32" spans="1:56" ht="30" customHeight="1" x14ac:dyDescent="0.2">
      <c r="A32" s="80">
        <v>12</v>
      </c>
      <c r="B32" s="141"/>
      <c r="C32" s="142"/>
      <c r="D32" s="142"/>
      <c r="E32" s="142"/>
      <c r="F32" s="142"/>
      <c r="G32" s="142"/>
      <c r="H32" s="142"/>
      <c r="I32" s="142"/>
      <c r="J32" s="143"/>
      <c r="K32" s="11"/>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44"/>
      <c r="AU32" s="145"/>
      <c r="AV32" s="145"/>
      <c r="AW32" s="145"/>
      <c r="AX32" s="146"/>
      <c r="AY32" s="104"/>
      <c r="AZ32" s="105"/>
      <c r="BA32" s="105"/>
      <c r="BB32" s="105"/>
      <c r="BC32" s="106"/>
      <c r="BD32" s="56">
        <f t="shared" si="0"/>
        <v>0</v>
      </c>
    </row>
    <row r="33" spans="1:56" ht="30" customHeight="1" x14ac:dyDescent="0.2">
      <c r="A33" s="80">
        <v>13</v>
      </c>
      <c r="B33" s="141"/>
      <c r="C33" s="142"/>
      <c r="D33" s="142"/>
      <c r="E33" s="142"/>
      <c r="F33" s="142"/>
      <c r="G33" s="142"/>
      <c r="H33" s="142"/>
      <c r="I33" s="142"/>
      <c r="J33" s="143"/>
      <c r="K33" s="11"/>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44"/>
      <c r="AU33" s="145"/>
      <c r="AV33" s="145"/>
      <c r="AW33" s="145"/>
      <c r="AX33" s="146"/>
      <c r="AY33" s="104"/>
      <c r="AZ33" s="105"/>
      <c r="BA33" s="105"/>
      <c r="BB33" s="105"/>
      <c r="BC33" s="106"/>
      <c r="BD33" s="56">
        <f t="shared" si="0"/>
        <v>0</v>
      </c>
    </row>
    <row r="34" spans="1:56" ht="30" customHeight="1" x14ac:dyDescent="0.2">
      <c r="A34" s="80">
        <v>14</v>
      </c>
      <c r="B34" s="141"/>
      <c r="C34" s="142"/>
      <c r="D34" s="142"/>
      <c r="E34" s="142"/>
      <c r="F34" s="142"/>
      <c r="G34" s="142"/>
      <c r="H34" s="142"/>
      <c r="I34" s="142"/>
      <c r="J34" s="143"/>
      <c r="K34" s="11"/>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44"/>
      <c r="AU34" s="145"/>
      <c r="AV34" s="145"/>
      <c r="AW34" s="145"/>
      <c r="AX34" s="146"/>
      <c r="AY34" s="104"/>
      <c r="AZ34" s="105"/>
      <c r="BA34" s="105"/>
      <c r="BB34" s="105"/>
      <c r="BC34" s="106"/>
      <c r="BD34" s="56">
        <f t="shared" si="0"/>
        <v>0</v>
      </c>
    </row>
    <row r="35" spans="1:56" ht="30" customHeight="1" x14ac:dyDescent="0.2">
      <c r="A35" s="80">
        <v>15</v>
      </c>
      <c r="B35" s="141"/>
      <c r="C35" s="142"/>
      <c r="D35" s="142"/>
      <c r="E35" s="142"/>
      <c r="F35" s="142"/>
      <c r="G35" s="142"/>
      <c r="H35" s="142"/>
      <c r="I35" s="142"/>
      <c r="J35" s="143"/>
      <c r="K35" s="11"/>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44"/>
      <c r="AU35" s="145"/>
      <c r="AV35" s="145"/>
      <c r="AW35" s="145"/>
      <c r="AX35" s="146"/>
      <c r="AY35" s="104"/>
      <c r="AZ35" s="105"/>
      <c r="BA35" s="105"/>
      <c r="BB35" s="105"/>
      <c r="BC35" s="106"/>
      <c r="BD35" s="56">
        <f t="shared" si="0"/>
        <v>0</v>
      </c>
    </row>
    <row r="36" spans="1:56" ht="30" customHeight="1" x14ac:dyDescent="0.2">
      <c r="A36" s="80">
        <v>16</v>
      </c>
      <c r="B36" s="141"/>
      <c r="C36" s="142"/>
      <c r="D36" s="142"/>
      <c r="E36" s="142"/>
      <c r="F36" s="142"/>
      <c r="G36" s="142"/>
      <c r="H36" s="142"/>
      <c r="I36" s="142"/>
      <c r="J36" s="143"/>
      <c r="K36" s="11"/>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44"/>
      <c r="AU36" s="145"/>
      <c r="AV36" s="145"/>
      <c r="AW36" s="145"/>
      <c r="AX36" s="146"/>
      <c r="AY36" s="104"/>
      <c r="AZ36" s="105"/>
      <c r="BA36" s="105"/>
      <c r="BB36" s="105"/>
      <c r="BC36" s="106"/>
      <c r="BD36" s="56">
        <f t="shared" si="0"/>
        <v>0</v>
      </c>
    </row>
    <row r="37" spans="1:56" ht="30" customHeight="1" x14ac:dyDescent="0.2">
      <c r="A37" s="80">
        <v>17</v>
      </c>
      <c r="B37" s="141"/>
      <c r="C37" s="142"/>
      <c r="D37" s="142"/>
      <c r="E37" s="142"/>
      <c r="F37" s="142"/>
      <c r="G37" s="142"/>
      <c r="H37" s="142"/>
      <c r="I37" s="142"/>
      <c r="J37" s="143"/>
      <c r="K37" s="11"/>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44"/>
      <c r="AU37" s="145"/>
      <c r="AV37" s="145"/>
      <c r="AW37" s="145"/>
      <c r="AX37" s="146"/>
      <c r="AY37" s="104"/>
      <c r="AZ37" s="105"/>
      <c r="BA37" s="105"/>
      <c r="BB37" s="105"/>
      <c r="BC37" s="106"/>
      <c r="BD37" s="56">
        <f t="shared" si="0"/>
        <v>0</v>
      </c>
    </row>
    <row r="38" spans="1:56" ht="30" customHeight="1" x14ac:dyDescent="0.2">
      <c r="A38" s="80">
        <v>18</v>
      </c>
      <c r="B38" s="141"/>
      <c r="C38" s="142"/>
      <c r="D38" s="142"/>
      <c r="E38" s="142"/>
      <c r="F38" s="142"/>
      <c r="G38" s="142"/>
      <c r="H38" s="142"/>
      <c r="I38" s="142"/>
      <c r="J38" s="143"/>
      <c r="K38" s="11"/>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44"/>
      <c r="AU38" s="145"/>
      <c r="AV38" s="145"/>
      <c r="AW38" s="145"/>
      <c r="AX38" s="146"/>
      <c r="AY38" s="104"/>
      <c r="AZ38" s="105"/>
      <c r="BA38" s="105"/>
      <c r="BB38" s="105"/>
      <c r="BC38" s="106"/>
      <c r="BD38" s="56">
        <f t="shared" si="0"/>
        <v>0</v>
      </c>
    </row>
    <row r="39" spans="1:56" ht="30" customHeight="1" thickBot="1" x14ac:dyDescent="0.25">
      <c r="A39" s="81">
        <v>19</v>
      </c>
      <c r="B39" s="147"/>
      <c r="C39" s="148"/>
      <c r="D39" s="148"/>
      <c r="E39" s="148"/>
      <c r="F39" s="148"/>
      <c r="G39" s="148"/>
      <c r="H39" s="148"/>
      <c r="I39" s="148"/>
      <c r="J39" s="149"/>
      <c r="K39" s="12"/>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44"/>
      <c r="AU39" s="145"/>
      <c r="AV39" s="145"/>
      <c r="AW39" s="145"/>
      <c r="AX39" s="146"/>
      <c r="AY39" s="125"/>
      <c r="AZ39" s="126"/>
      <c r="BA39" s="126"/>
      <c r="BB39" s="126"/>
      <c r="BC39" s="127"/>
      <c r="BD39" s="56">
        <f t="shared" si="0"/>
        <v>0</v>
      </c>
    </row>
    <row r="40" spans="1:56" ht="22.5" customHeight="1" x14ac:dyDescent="0.2">
      <c r="A40" s="168" t="s">
        <v>26</v>
      </c>
      <c r="B40" s="169"/>
      <c r="C40" s="169"/>
      <c r="D40" s="169"/>
      <c r="E40" s="169"/>
      <c r="F40" s="169"/>
      <c r="G40" s="169"/>
      <c r="H40" s="169"/>
      <c r="I40" s="169"/>
      <c r="J40" s="169"/>
      <c r="K40" s="169"/>
      <c r="L40" s="169"/>
      <c r="M40" s="170"/>
      <c r="N40" s="13" t="s">
        <v>25</v>
      </c>
      <c r="O40" s="14">
        <f>COUNTIF(O$21:O$39,$N$40)</f>
        <v>3</v>
      </c>
      <c r="P40" s="15">
        <f>COUNTIF(P$21:P$39,$N$40)</f>
        <v>0</v>
      </c>
      <c r="Q40" s="15">
        <f>COUNTIF(Q$21:Q$39,$N$40)</f>
        <v>0</v>
      </c>
      <c r="R40" s="15">
        <f t="shared" ref="R40:AS40" si="1">COUNTIF(R$21:R$39,$N$40)</f>
        <v>0</v>
      </c>
      <c r="S40" s="15">
        <f t="shared" si="1"/>
        <v>2</v>
      </c>
      <c r="T40" s="15">
        <f t="shared" si="1"/>
        <v>0</v>
      </c>
      <c r="U40" s="15">
        <f t="shared" si="1"/>
        <v>1</v>
      </c>
      <c r="V40" s="15">
        <f t="shared" si="1"/>
        <v>0</v>
      </c>
      <c r="W40" s="15">
        <f t="shared" si="1"/>
        <v>1</v>
      </c>
      <c r="X40" s="15">
        <f t="shared" si="1"/>
        <v>0</v>
      </c>
      <c r="Y40" s="15">
        <f t="shared" si="1"/>
        <v>0</v>
      </c>
      <c r="Z40" s="15">
        <f t="shared" si="1"/>
        <v>2</v>
      </c>
      <c r="AA40" s="15">
        <f t="shared" si="1"/>
        <v>0</v>
      </c>
      <c r="AB40" s="15">
        <f t="shared" si="1"/>
        <v>1</v>
      </c>
      <c r="AC40" s="15">
        <f t="shared" si="1"/>
        <v>0</v>
      </c>
      <c r="AD40" s="15">
        <f t="shared" si="1"/>
        <v>1</v>
      </c>
      <c r="AE40" s="15">
        <f t="shared" si="1"/>
        <v>2</v>
      </c>
      <c r="AF40" s="15">
        <f t="shared" si="1"/>
        <v>0</v>
      </c>
      <c r="AG40" s="15">
        <f t="shared" si="1"/>
        <v>2</v>
      </c>
      <c r="AH40" s="15">
        <f t="shared" si="1"/>
        <v>0</v>
      </c>
      <c r="AI40" s="15">
        <f t="shared" si="1"/>
        <v>0</v>
      </c>
      <c r="AJ40" s="15">
        <f t="shared" si="1"/>
        <v>0</v>
      </c>
      <c r="AK40" s="15">
        <f t="shared" si="1"/>
        <v>1</v>
      </c>
      <c r="AL40" s="15">
        <f t="shared" si="1"/>
        <v>3</v>
      </c>
      <c r="AM40" s="15">
        <f t="shared" si="1"/>
        <v>0</v>
      </c>
      <c r="AN40" s="15">
        <f t="shared" si="1"/>
        <v>2</v>
      </c>
      <c r="AO40" s="15">
        <f t="shared" si="1"/>
        <v>0</v>
      </c>
      <c r="AP40" s="15">
        <f>COUNTIF(AP$21:AP$39,$N$40)</f>
        <v>3</v>
      </c>
      <c r="AQ40" s="15">
        <f t="shared" si="1"/>
        <v>0</v>
      </c>
      <c r="AR40" s="15">
        <f>COUNTIF(AR$21:AR$39,$N$40)</f>
        <v>2</v>
      </c>
      <c r="AS40" s="15">
        <f t="shared" si="1"/>
        <v>0</v>
      </c>
      <c r="AT40" s="135">
        <f>SUM(AT21:AX39)</f>
        <v>8500</v>
      </c>
      <c r="AU40" s="136"/>
      <c r="AV40" s="136"/>
      <c r="AW40" s="136"/>
      <c r="AX40" s="137"/>
      <c r="AY40" s="16"/>
      <c r="AZ40" s="17"/>
      <c r="BA40" s="17"/>
      <c r="BB40" s="17"/>
      <c r="BC40" s="18"/>
    </row>
    <row r="41" spans="1:56" ht="22.5" customHeight="1" x14ac:dyDescent="0.2">
      <c r="A41" s="171" t="s">
        <v>16</v>
      </c>
      <c r="B41" s="172"/>
      <c r="C41" s="172"/>
      <c r="D41" s="172"/>
      <c r="E41" s="172"/>
      <c r="F41" s="172"/>
      <c r="G41" s="172"/>
      <c r="H41" s="172"/>
      <c r="I41" s="172"/>
      <c r="J41" s="172"/>
      <c r="K41" s="172"/>
      <c r="L41" s="172"/>
      <c r="M41" s="173"/>
      <c r="N41" s="19">
        <v>1</v>
      </c>
      <c r="O41" s="20">
        <f>COUNTIF(O$21:O$39,$N$41)</f>
        <v>1</v>
      </c>
      <c r="P41" s="21">
        <f t="shared" ref="P41:AS41" si="2">COUNTIF(P$21:P$39,$N$41)</f>
        <v>0</v>
      </c>
      <c r="Q41" s="21">
        <f>COUNTIF(Q$21:Q$39,$N$41)</f>
        <v>1</v>
      </c>
      <c r="R41" s="21">
        <f t="shared" si="2"/>
        <v>0</v>
      </c>
      <c r="S41" s="21">
        <f t="shared" si="2"/>
        <v>0</v>
      </c>
      <c r="T41" s="21">
        <f t="shared" si="2"/>
        <v>0</v>
      </c>
      <c r="U41" s="21">
        <f t="shared" si="2"/>
        <v>1</v>
      </c>
      <c r="V41" s="21">
        <f t="shared" si="2"/>
        <v>1</v>
      </c>
      <c r="W41" s="21">
        <f t="shared" si="2"/>
        <v>0</v>
      </c>
      <c r="X41" s="21">
        <f t="shared" si="2"/>
        <v>1</v>
      </c>
      <c r="Y41" s="21">
        <f t="shared" si="2"/>
        <v>3</v>
      </c>
      <c r="Z41" s="21">
        <f t="shared" si="2"/>
        <v>0</v>
      </c>
      <c r="AA41" s="21">
        <f t="shared" si="2"/>
        <v>0</v>
      </c>
      <c r="AB41" s="21">
        <f t="shared" si="2"/>
        <v>0</v>
      </c>
      <c r="AC41" s="21">
        <f t="shared" si="2"/>
        <v>0</v>
      </c>
      <c r="AD41" s="21">
        <f t="shared" si="2"/>
        <v>0</v>
      </c>
      <c r="AE41" s="21">
        <f t="shared" si="2"/>
        <v>2</v>
      </c>
      <c r="AF41" s="21">
        <f t="shared" si="2"/>
        <v>0</v>
      </c>
      <c r="AG41" s="21">
        <f t="shared" si="2"/>
        <v>1</v>
      </c>
      <c r="AH41" s="21">
        <f t="shared" si="2"/>
        <v>0</v>
      </c>
      <c r="AI41" s="21">
        <f t="shared" si="2"/>
        <v>2</v>
      </c>
      <c r="AJ41" s="21">
        <f t="shared" si="2"/>
        <v>0</v>
      </c>
      <c r="AK41" s="21">
        <f t="shared" si="2"/>
        <v>1</v>
      </c>
      <c r="AL41" s="21">
        <f t="shared" si="2"/>
        <v>0</v>
      </c>
      <c r="AM41" s="21">
        <f t="shared" si="2"/>
        <v>0</v>
      </c>
      <c r="AN41" s="21">
        <f t="shared" si="2"/>
        <v>1</v>
      </c>
      <c r="AO41" s="21">
        <f t="shared" si="2"/>
        <v>0</v>
      </c>
      <c r="AP41" s="21">
        <f t="shared" si="2"/>
        <v>1</v>
      </c>
      <c r="AQ41" s="21">
        <f t="shared" si="2"/>
        <v>0</v>
      </c>
      <c r="AR41" s="21">
        <f>COUNTIF(AR$21:AR$39,$N$41)</f>
        <v>0</v>
      </c>
      <c r="AS41" s="21">
        <f t="shared" si="2"/>
        <v>0</v>
      </c>
      <c r="AT41" s="22"/>
      <c r="AU41" s="23"/>
      <c r="AV41" s="23"/>
      <c r="AW41" s="23"/>
      <c r="AX41" s="24"/>
      <c r="AY41" s="25"/>
      <c r="AZ41" s="26"/>
      <c r="BA41" s="26"/>
      <c r="BB41" s="26"/>
      <c r="BC41" s="27"/>
    </row>
    <row r="42" spans="1:56" ht="22.5" customHeight="1" x14ac:dyDescent="0.2">
      <c r="A42" s="171" t="s">
        <v>9</v>
      </c>
      <c r="B42" s="172"/>
      <c r="C42" s="172"/>
      <c r="D42" s="172"/>
      <c r="E42" s="172"/>
      <c r="F42" s="172"/>
      <c r="G42" s="172"/>
      <c r="H42" s="172"/>
      <c r="I42" s="172"/>
      <c r="J42" s="172"/>
      <c r="K42" s="172"/>
      <c r="L42" s="172"/>
      <c r="M42" s="173"/>
      <c r="N42" s="19">
        <v>2</v>
      </c>
      <c r="O42" s="20">
        <f>COUNTIF(O$21:O$39,$N$42)</f>
        <v>0</v>
      </c>
      <c r="P42" s="21">
        <f t="shared" ref="P42:AS42" si="3">COUNTIF(P$21:P$39,$N$42)</f>
        <v>0</v>
      </c>
      <c r="Q42" s="21">
        <f>COUNTIF(Q$21:Q$39,$N$42)</f>
        <v>0</v>
      </c>
      <c r="R42" s="21">
        <f t="shared" si="3"/>
        <v>0</v>
      </c>
      <c r="S42" s="21">
        <f t="shared" si="3"/>
        <v>0</v>
      </c>
      <c r="T42" s="21">
        <f t="shared" si="3"/>
        <v>0</v>
      </c>
      <c r="U42" s="21">
        <f t="shared" si="3"/>
        <v>0</v>
      </c>
      <c r="V42" s="21">
        <f t="shared" si="3"/>
        <v>0</v>
      </c>
      <c r="W42" s="21">
        <f t="shared" si="3"/>
        <v>0</v>
      </c>
      <c r="X42" s="21">
        <f t="shared" si="3"/>
        <v>0</v>
      </c>
      <c r="Y42" s="21">
        <f t="shared" si="3"/>
        <v>0</v>
      </c>
      <c r="Z42" s="21">
        <f t="shared" si="3"/>
        <v>0</v>
      </c>
      <c r="AA42" s="21">
        <f t="shared" si="3"/>
        <v>0</v>
      </c>
      <c r="AB42" s="21">
        <f t="shared" si="3"/>
        <v>0</v>
      </c>
      <c r="AC42" s="21">
        <f t="shared" si="3"/>
        <v>0</v>
      </c>
      <c r="AD42" s="21">
        <f t="shared" si="3"/>
        <v>0</v>
      </c>
      <c r="AE42" s="21">
        <f t="shared" si="3"/>
        <v>0</v>
      </c>
      <c r="AF42" s="21">
        <f t="shared" si="3"/>
        <v>0</v>
      </c>
      <c r="AG42" s="21">
        <f t="shared" si="3"/>
        <v>0</v>
      </c>
      <c r="AH42" s="21">
        <f t="shared" si="3"/>
        <v>0</v>
      </c>
      <c r="AI42" s="21">
        <f t="shared" si="3"/>
        <v>0</v>
      </c>
      <c r="AJ42" s="21">
        <f t="shared" si="3"/>
        <v>0</v>
      </c>
      <c r="AK42" s="21">
        <f t="shared" si="3"/>
        <v>0</v>
      </c>
      <c r="AL42" s="21">
        <f t="shared" si="3"/>
        <v>0</v>
      </c>
      <c r="AM42" s="21">
        <f t="shared" si="3"/>
        <v>0</v>
      </c>
      <c r="AN42" s="21">
        <f t="shared" si="3"/>
        <v>0</v>
      </c>
      <c r="AO42" s="21">
        <f t="shared" si="3"/>
        <v>0</v>
      </c>
      <c r="AP42" s="21">
        <f t="shared" si="3"/>
        <v>0</v>
      </c>
      <c r="AQ42" s="21">
        <f t="shared" si="3"/>
        <v>0</v>
      </c>
      <c r="AR42" s="21">
        <f t="shared" si="3"/>
        <v>0</v>
      </c>
      <c r="AS42" s="21">
        <f t="shared" si="3"/>
        <v>0</v>
      </c>
      <c r="AT42" s="22"/>
      <c r="AU42" s="23"/>
      <c r="AV42" s="23"/>
      <c r="AW42" s="23"/>
      <c r="AX42" s="24"/>
      <c r="AY42" s="25"/>
      <c r="AZ42" s="26"/>
      <c r="BA42" s="26"/>
      <c r="BB42" s="26"/>
      <c r="BC42" s="27"/>
    </row>
    <row r="43" spans="1:56" ht="22.5" customHeight="1" x14ac:dyDescent="0.2">
      <c r="A43" s="171" t="s">
        <v>10</v>
      </c>
      <c r="B43" s="172"/>
      <c r="C43" s="172"/>
      <c r="D43" s="172"/>
      <c r="E43" s="172"/>
      <c r="F43" s="172"/>
      <c r="G43" s="172"/>
      <c r="H43" s="172"/>
      <c r="I43" s="172"/>
      <c r="J43" s="172"/>
      <c r="K43" s="172"/>
      <c r="L43" s="172"/>
      <c r="M43" s="173"/>
      <c r="N43" s="19">
        <v>3</v>
      </c>
      <c r="O43" s="20">
        <f>COUNTIF(O$21:O$39,$N$43)</f>
        <v>0</v>
      </c>
      <c r="P43" s="21">
        <f t="shared" ref="P43:AS43" si="4">COUNTIF(P$21:P$39,$N$43)</f>
        <v>0</v>
      </c>
      <c r="Q43" s="21">
        <f>COUNTIF(Q$21:Q$39,$N$43)</f>
        <v>0</v>
      </c>
      <c r="R43" s="21">
        <f t="shared" si="4"/>
        <v>0</v>
      </c>
      <c r="S43" s="21">
        <f t="shared" si="4"/>
        <v>0</v>
      </c>
      <c r="T43" s="21">
        <f t="shared" si="4"/>
        <v>0</v>
      </c>
      <c r="U43" s="21">
        <f t="shared" si="4"/>
        <v>0</v>
      </c>
      <c r="V43" s="21">
        <f t="shared" si="4"/>
        <v>0</v>
      </c>
      <c r="W43" s="21">
        <f t="shared" si="4"/>
        <v>0</v>
      </c>
      <c r="X43" s="21">
        <f t="shared" si="4"/>
        <v>0</v>
      </c>
      <c r="Y43" s="21">
        <f t="shared" si="4"/>
        <v>0</v>
      </c>
      <c r="Z43" s="21">
        <f t="shared" si="4"/>
        <v>0</v>
      </c>
      <c r="AA43" s="21">
        <f t="shared" si="4"/>
        <v>0</v>
      </c>
      <c r="AB43" s="21">
        <f t="shared" si="4"/>
        <v>0</v>
      </c>
      <c r="AC43" s="21">
        <f t="shared" si="4"/>
        <v>0</v>
      </c>
      <c r="AD43" s="21">
        <f t="shared" si="4"/>
        <v>0</v>
      </c>
      <c r="AE43" s="21">
        <f t="shared" si="4"/>
        <v>0</v>
      </c>
      <c r="AF43" s="21">
        <f t="shared" si="4"/>
        <v>0</v>
      </c>
      <c r="AG43" s="21">
        <f t="shared" si="4"/>
        <v>0</v>
      </c>
      <c r="AH43" s="21">
        <f t="shared" si="4"/>
        <v>0</v>
      </c>
      <c r="AI43" s="21">
        <f t="shared" si="4"/>
        <v>0</v>
      </c>
      <c r="AJ43" s="21">
        <f t="shared" si="4"/>
        <v>0</v>
      </c>
      <c r="AK43" s="21">
        <f t="shared" si="4"/>
        <v>0</v>
      </c>
      <c r="AL43" s="21">
        <f t="shared" si="4"/>
        <v>0</v>
      </c>
      <c r="AM43" s="21">
        <f t="shared" si="4"/>
        <v>0</v>
      </c>
      <c r="AN43" s="21">
        <f t="shared" si="4"/>
        <v>0</v>
      </c>
      <c r="AO43" s="21">
        <f t="shared" si="4"/>
        <v>0</v>
      </c>
      <c r="AP43" s="21">
        <f t="shared" si="4"/>
        <v>0</v>
      </c>
      <c r="AQ43" s="21">
        <f t="shared" si="4"/>
        <v>0</v>
      </c>
      <c r="AR43" s="21">
        <f t="shared" si="4"/>
        <v>0</v>
      </c>
      <c r="AS43" s="21">
        <f t="shared" si="4"/>
        <v>0</v>
      </c>
      <c r="AT43" s="22"/>
      <c r="AU43" s="23"/>
      <c r="AV43" s="23"/>
      <c r="AW43" s="23"/>
      <c r="AX43" s="24"/>
      <c r="AY43" s="25"/>
      <c r="AZ43" s="26"/>
      <c r="BA43" s="26"/>
      <c r="BB43" s="26"/>
      <c r="BC43" s="27"/>
    </row>
    <row r="44" spans="1:56" ht="22.5" customHeight="1" thickBot="1" x14ac:dyDescent="0.25">
      <c r="A44" s="174" t="s">
        <v>15</v>
      </c>
      <c r="B44" s="175"/>
      <c r="C44" s="175"/>
      <c r="D44" s="175"/>
      <c r="E44" s="175"/>
      <c r="F44" s="175"/>
      <c r="G44" s="175"/>
      <c r="H44" s="175"/>
      <c r="I44" s="175"/>
      <c r="J44" s="175"/>
      <c r="K44" s="175"/>
      <c r="L44" s="175"/>
      <c r="M44" s="176"/>
      <c r="N44" s="28">
        <v>4</v>
      </c>
      <c r="O44" s="20">
        <f>COUNTIF(O$21:O$39,$N$44)</f>
        <v>0</v>
      </c>
      <c r="P44" s="21">
        <f t="shared" ref="P44:AS44" si="5">COUNTIF(P$21:P$39,$N$44)</f>
        <v>0</v>
      </c>
      <c r="Q44" s="21">
        <f>COUNTIF(Q$21:Q$39,$N$44)</f>
        <v>0</v>
      </c>
      <c r="R44" s="21">
        <f t="shared" si="5"/>
        <v>0</v>
      </c>
      <c r="S44" s="21">
        <f t="shared" si="5"/>
        <v>0</v>
      </c>
      <c r="T44" s="21">
        <f t="shared" si="5"/>
        <v>0</v>
      </c>
      <c r="U44" s="21">
        <f t="shared" si="5"/>
        <v>0</v>
      </c>
      <c r="V44" s="21">
        <f t="shared" si="5"/>
        <v>0</v>
      </c>
      <c r="W44" s="21">
        <f t="shared" si="5"/>
        <v>0</v>
      </c>
      <c r="X44" s="21">
        <f t="shared" si="5"/>
        <v>0</v>
      </c>
      <c r="Y44" s="21">
        <f t="shared" si="5"/>
        <v>0</v>
      </c>
      <c r="Z44" s="21">
        <f t="shared" si="5"/>
        <v>0</v>
      </c>
      <c r="AA44" s="21">
        <f t="shared" si="5"/>
        <v>0</v>
      </c>
      <c r="AB44" s="21">
        <f t="shared" si="5"/>
        <v>0</v>
      </c>
      <c r="AC44" s="21">
        <f t="shared" si="5"/>
        <v>0</v>
      </c>
      <c r="AD44" s="21">
        <f t="shared" si="5"/>
        <v>0</v>
      </c>
      <c r="AE44" s="21">
        <f t="shared" si="5"/>
        <v>0</v>
      </c>
      <c r="AF44" s="21">
        <f t="shared" si="5"/>
        <v>0</v>
      </c>
      <c r="AG44" s="21">
        <f t="shared" si="5"/>
        <v>0</v>
      </c>
      <c r="AH44" s="21">
        <f t="shared" si="5"/>
        <v>0</v>
      </c>
      <c r="AI44" s="21">
        <f t="shared" si="5"/>
        <v>0</v>
      </c>
      <c r="AJ44" s="21">
        <f t="shared" si="5"/>
        <v>0</v>
      </c>
      <c r="AK44" s="21">
        <f t="shared" si="5"/>
        <v>0</v>
      </c>
      <c r="AL44" s="21">
        <f t="shared" si="5"/>
        <v>0</v>
      </c>
      <c r="AM44" s="21">
        <f t="shared" si="5"/>
        <v>0</v>
      </c>
      <c r="AN44" s="21">
        <f t="shared" si="5"/>
        <v>0</v>
      </c>
      <c r="AO44" s="21">
        <f t="shared" si="5"/>
        <v>0</v>
      </c>
      <c r="AP44" s="21">
        <f t="shared" si="5"/>
        <v>0</v>
      </c>
      <c r="AQ44" s="21">
        <f t="shared" si="5"/>
        <v>0</v>
      </c>
      <c r="AR44" s="21">
        <f t="shared" si="5"/>
        <v>0</v>
      </c>
      <c r="AS44" s="21">
        <f t="shared" si="5"/>
        <v>0</v>
      </c>
      <c r="AT44" s="29"/>
      <c r="AU44" s="30"/>
      <c r="AV44" s="30"/>
      <c r="AW44" s="30"/>
      <c r="AX44" s="31"/>
      <c r="AY44" s="32"/>
      <c r="AZ44" s="33"/>
      <c r="BA44" s="33"/>
      <c r="BB44" s="33"/>
      <c r="BC44" s="34"/>
    </row>
    <row r="45" spans="1:56" ht="22.5" customHeight="1" thickTop="1" thickBot="1" x14ac:dyDescent="0.25">
      <c r="A45" s="186" t="s">
        <v>4</v>
      </c>
      <c r="B45" s="187"/>
      <c r="C45" s="187"/>
      <c r="D45" s="187"/>
      <c r="E45" s="187"/>
      <c r="F45" s="187"/>
      <c r="G45" s="187"/>
      <c r="H45" s="187"/>
      <c r="I45" s="187"/>
      <c r="J45" s="187"/>
      <c r="K45" s="187"/>
      <c r="L45" s="187"/>
      <c r="M45" s="188"/>
      <c r="N45" s="35"/>
      <c r="O45" s="36">
        <f>SUM(O40:O44)</f>
        <v>4</v>
      </c>
      <c r="P45" s="35">
        <f t="shared" ref="P45:AR45" si="6">SUM(P40:P44)</f>
        <v>0</v>
      </c>
      <c r="Q45" s="37">
        <f t="shared" si="6"/>
        <v>1</v>
      </c>
      <c r="R45" s="38">
        <f t="shared" si="6"/>
        <v>0</v>
      </c>
      <c r="S45" s="39">
        <f t="shared" si="6"/>
        <v>2</v>
      </c>
      <c r="T45" s="39">
        <f t="shared" si="6"/>
        <v>0</v>
      </c>
      <c r="U45" s="39">
        <f t="shared" si="6"/>
        <v>2</v>
      </c>
      <c r="V45" s="39">
        <f t="shared" si="6"/>
        <v>1</v>
      </c>
      <c r="W45" s="39">
        <f t="shared" si="6"/>
        <v>1</v>
      </c>
      <c r="X45" s="39">
        <f t="shared" si="6"/>
        <v>1</v>
      </c>
      <c r="Y45" s="39">
        <f t="shared" si="6"/>
        <v>3</v>
      </c>
      <c r="Z45" s="39">
        <f t="shared" si="6"/>
        <v>2</v>
      </c>
      <c r="AA45" s="39">
        <f t="shared" si="6"/>
        <v>0</v>
      </c>
      <c r="AB45" s="39">
        <f t="shared" si="6"/>
        <v>1</v>
      </c>
      <c r="AC45" s="39">
        <f t="shared" si="6"/>
        <v>0</v>
      </c>
      <c r="AD45" s="39">
        <f t="shared" si="6"/>
        <v>1</v>
      </c>
      <c r="AE45" s="39">
        <f t="shared" si="6"/>
        <v>4</v>
      </c>
      <c r="AF45" s="39">
        <f t="shared" si="6"/>
        <v>0</v>
      </c>
      <c r="AG45" s="39">
        <f t="shared" si="6"/>
        <v>3</v>
      </c>
      <c r="AH45" s="39">
        <f t="shared" si="6"/>
        <v>0</v>
      </c>
      <c r="AI45" s="39">
        <f t="shared" si="6"/>
        <v>2</v>
      </c>
      <c r="AJ45" s="39">
        <f t="shared" si="6"/>
        <v>0</v>
      </c>
      <c r="AK45" s="39">
        <f t="shared" si="6"/>
        <v>2</v>
      </c>
      <c r="AL45" s="39">
        <f t="shared" si="6"/>
        <v>3</v>
      </c>
      <c r="AM45" s="39">
        <f t="shared" si="6"/>
        <v>0</v>
      </c>
      <c r="AN45" s="39">
        <f t="shared" si="6"/>
        <v>3</v>
      </c>
      <c r="AO45" s="39">
        <f t="shared" si="6"/>
        <v>0</v>
      </c>
      <c r="AP45" s="39">
        <f t="shared" si="6"/>
        <v>4</v>
      </c>
      <c r="AQ45" s="39">
        <f t="shared" si="6"/>
        <v>0</v>
      </c>
      <c r="AR45" s="39">
        <f t="shared" si="6"/>
        <v>2</v>
      </c>
      <c r="AS45" s="39">
        <f>SUM(AS40:AS44)</f>
        <v>0</v>
      </c>
      <c r="AT45" s="258" t="s">
        <v>7</v>
      </c>
      <c r="AU45" s="259"/>
      <c r="AV45" s="259"/>
      <c r="AW45" s="259"/>
      <c r="AX45" s="260"/>
      <c r="AY45" s="107">
        <f>SUM(O45:AS45)</f>
        <v>42</v>
      </c>
      <c r="AZ45" s="108"/>
      <c r="BA45" s="108"/>
      <c r="BB45" s="108"/>
      <c r="BC45" s="109"/>
      <c r="BD45" s="56">
        <f>SUM(BD21:BD39)</f>
        <v>0</v>
      </c>
    </row>
    <row r="46" spans="1:56" ht="34.5" customHeight="1" thickBot="1" x14ac:dyDescent="0.25">
      <c r="A46" s="277" t="s">
        <v>60</v>
      </c>
      <c r="B46" s="278"/>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8"/>
      <c r="AI46" s="278"/>
      <c r="AJ46" s="278"/>
      <c r="AK46" s="278"/>
      <c r="AL46" s="278"/>
      <c r="AM46" s="278"/>
      <c r="AN46" s="278"/>
      <c r="AO46" s="278"/>
      <c r="AP46" s="278"/>
      <c r="AQ46" s="278"/>
      <c r="AR46" s="278"/>
      <c r="AS46" s="278"/>
      <c r="AT46" s="278"/>
      <c r="AU46" s="278"/>
      <c r="AV46" s="278"/>
      <c r="AW46" s="278"/>
      <c r="AX46" s="278"/>
      <c r="AY46" s="278"/>
      <c r="AZ46" s="278"/>
      <c r="BA46" s="278"/>
      <c r="BB46" s="278"/>
      <c r="BC46" s="279"/>
    </row>
    <row r="47" spans="1:56" ht="18.75" customHeight="1" x14ac:dyDescent="0.2">
      <c r="A47" s="189" t="s">
        <v>1</v>
      </c>
      <c r="B47" s="200" t="s">
        <v>0</v>
      </c>
      <c r="C47" s="201"/>
      <c r="D47" s="201"/>
      <c r="E47" s="201"/>
      <c r="F47" s="201"/>
      <c r="G47" s="201"/>
      <c r="H47" s="201"/>
      <c r="I47" s="201"/>
      <c r="J47" s="202"/>
      <c r="K47" s="196" t="s">
        <v>37</v>
      </c>
      <c r="L47" s="191" t="s">
        <v>2</v>
      </c>
      <c r="M47" s="191" t="s">
        <v>3</v>
      </c>
      <c r="N47" s="198" t="s">
        <v>24</v>
      </c>
      <c r="O47" s="206">
        <f>O18</f>
        <v>45748</v>
      </c>
      <c r="P47" s="102">
        <f>P18</f>
        <v>45749</v>
      </c>
      <c r="Q47" s="102">
        <f t="shared" ref="Q47:AR47" si="7">Q18</f>
        <v>45750</v>
      </c>
      <c r="R47" s="102">
        <f t="shared" si="7"/>
        <v>45751</v>
      </c>
      <c r="S47" s="102">
        <f t="shared" si="7"/>
        <v>45752</v>
      </c>
      <c r="T47" s="102">
        <f t="shared" si="7"/>
        <v>45753</v>
      </c>
      <c r="U47" s="102">
        <f t="shared" si="7"/>
        <v>45754</v>
      </c>
      <c r="V47" s="102">
        <f t="shared" si="7"/>
        <v>45755</v>
      </c>
      <c r="W47" s="102">
        <f t="shared" si="7"/>
        <v>45756</v>
      </c>
      <c r="X47" s="102">
        <f t="shared" si="7"/>
        <v>45757</v>
      </c>
      <c r="Y47" s="102">
        <f t="shared" si="7"/>
        <v>45758</v>
      </c>
      <c r="Z47" s="102">
        <f t="shared" si="7"/>
        <v>45759</v>
      </c>
      <c r="AA47" s="102">
        <f t="shared" si="7"/>
        <v>45760</v>
      </c>
      <c r="AB47" s="102">
        <f t="shared" si="7"/>
        <v>45761</v>
      </c>
      <c r="AC47" s="102">
        <f t="shared" si="7"/>
        <v>45762</v>
      </c>
      <c r="AD47" s="102">
        <f t="shared" si="7"/>
        <v>45763</v>
      </c>
      <c r="AE47" s="102">
        <f t="shared" si="7"/>
        <v>45764</v>
      </c>
      <c r="AF47" s="102">
        <f t="shared" si="7"/>
        <v>45765</v>
      </c>
      <c r="AG47" s="102">
        <f t="shared" si="7"/>
        <v>45766</v>
      </c>
      <c r="AH47" s="102">
        <f t="shared" si="7"/>
        <v>45767</v>
      </c>
      <c r="AI47" s="102">
        <f t="shared" si="7"/>
        <v>45768</v>
      </c>
      <c r="AJ47" s="102">
        <f t="shared" si="7"/>
        <v>45769</v>
      </c>
      <c r="AK47" s="102">
        <f t="shared" si="7"/>
        <v>45770</v>
      </c>
      <c r="AL47" s="102">
        <f t="shared" si="7"/>
        <v>45771</v>
      </c>
      <c r="AM47" s="102">
        <f t="shared" si="7"/>
        <v>45772</v>
      </c>
      <c r="AN47" s="102">
        <f t="shared" si="7"/>
        <v>45773</v>
      </c>
      <c r="AO47" s="102">
        <f t="shared" si="7"/>
        <v>45774</v>
      </c>
      <c r="AP47" s="102">
        <f t="shared" si="7"/>
        <v>45775</v>
      </c>
      <c r="AQ47" s="102">
        <f t="shared" si="7"/>
        <v>45776</v>
      </c>
      <c r="AR47" s="102">
        <f t="shared" si="7"/>
        <v>45777</v>
      </c>
      <c r="AS47" s="162" t="str">
        <f>AS18</f>
        <v/>
      </c>
      <c r="AT47" s="150" t="s">
        <v>29</v>
      </c>
      <c r="AU47" s="151"/>
      <c r="AV47" s="151"/>
      <c r="AW47" s="151"/>
      <c r="AX47" s="152"/>
      <c r="AY47" s="110" t="s">
        <v>30</v>
      </c>
      <c r="AZ47" s="111"/>
      <c r="BA47" s="111"/>
      <c r="BB47" s="111"/>
      <c r="BC47" s="112"/>
    </row>
    <row r="48" spans="1:56" ht="18.75" customHeight="1" x14ac:dyDescent="0.2">
      <c r="A48" s="189"/>
      <c r="B48" s="200"/>
      <c r="C48" s="201"/>
      <c r="D48" s="201"/>
      <c r="E48" s="201"/>
      <c r="F48" s="201"/>
      <c r="G48" s="201"/>
      <c r="H48" s="201"/>
      <c r="I48" s="201"/>
      <c r="J48" s="202"/>
      <c r="K48" s="196"/>
      <c r="L48" s="192"/>
      <c r="M48" s="194"/>
      <c r="N48" s="166"/>
      <c r="O48" s="207"/>
      <c r="P48" s="160"/>
      <c r="Q48" s="160"/>
      <c r="R48" s="160"/>
      <c r="S48" s="160"/>
      <c r="T48" s="160"/>
      <c r="U48" s="160"/>
      <c r="V48" s="160"/>
      <c r="W48" s="160"/>
      <c r="X48" s="160"/>
      <c r="Y48" s="160"/>
      <c r="Z48" s="160"/>
      <c r="AA48" s="160"/>
      <c r="AB48" s="160"/>
      <c r="AC48" s="160"/>
      <c r="AD48" s="160"/>
      <c r="AE48" s="160"/>
      <c r="AF48" s="160"/>
      <c r="AG48" s="160"/>
      <c r="AH48" s="160"/>
      <c r="AI48" s="160"/>
      <c r="AJ48" s="160"/>
      <c r="AK48" s="160"/>
      <c r="AL48" s="160"/>
      <c r="AM48" s="160"/>
      <c r="AN48" s="160"/>
      <c r="AO48" s="160"/>
      <c r="AP48" s="160"/>
      <c r="AQ48" s="160"/>
      <c r="AR48" s="160"/>
      <c r="AS48" s="163"/>
      <c r="AT48" s="153"/>
      <c r="AU48" s="111"/>
      <c r="AV48" s="111"/>
      <c r="AW48" s="111"/>
      <c r="AX48" s="154"/>
      <c r="AY48" s="110"/>
      <c r="AZ48" s="111"/>
      <c r="BA48" s="111"/>
      <c r="BB48" s="111"/>
      <c r="BC48" s="112"/>
    </row>
    <row r="49" spans="1:56" ht="18.75" customHeight="1" thickBot="1" x14ac:dyDescent="0.25">
      <c r="A49" s="190"/>
      <c r="B49" s="203"/>
      <c r="C49" s="204"/>
      <c r="D49" s="204"/>
      <c r="E49" s="204"/>
      <c r="F49" s="204"/>
      <c r="G49" s="204"/>
      <c r="H49" s="204"/>
      <c r="I49" s="204"/>
      <c r="J49" s="205"/>
      <c r="K49" s="197"/>
      <c r="L49" s="193"/>
      <c r="M49" s="195"/>
      <c r="N49" s="199"/>
      <c r="O49" s="208"/>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4"/>
      <c r="AT49" s="155"/>
      <c r="AU49" s="114"/>
      <c r="AV49" s="114"/>
      <c r="AW49" s="114"/>
      <c r="AX49" s="156"/>
      <c r="AY49" s="113"/>
      <c r="AZ49" s="114"/>
      <c r="BA49" s="114"/>
      <c r="BB49" s="114"/>
      <c r="BC49" s="115"/>
    </row>
    <row r="50" spans="1:56" ht="30" customHeight="1" thickTop="1" x14ac:dyDescent="0.2">
      <c r="A50" s="79">
        <v>1</v>
      </c>
      <c r="B50" s="157" t="s">
        <v>86</v>
      </c>
      <c r="C50" s="158"/>
      <c r="D50" s="158"/>
      <c r="E50" s="158"/>
      <c r="F50" s="158"/>
      <c r="G50" s="158"/>
      <c r="H50" s="158"/>
      <c r="I50" s="158"/>
      <c r="J50" s="159"/>
      <c r="K50" s="95" t="s">
        <v>67</v>
      </c>
      <c r="L50" s="96">
        <v>1</v>
      </c>
      <c r="M50" s="96" t="s">
        <v>87</v>
      </c>
      <c r="N50" s="8"/>
      <c r="O50" s="3"/>
      <c r="P50" s="4"/>
      <c r="Q50" s="4" t="s">
        <v>85</v>
      </c>
      <c r="R50" s="4"/>
      <c r="S50" s="4"/>
      <c r="T50" s="4"/>
      <c r="U50" s="4" t="s">
        <v>85</v>
      </c>
      <c r="V50" s="4"/>
      <c r="W50" s="4"/>
      <c r="X50" s="4"/>
      <c r="Y50" s="4"/>
      <c r="Z50" s="4" t="s">
        <v>89</v>
      </c>
      <c r="AA50" s="4"/>
      <c r="AB50" s="4"/>
      <c r="AC50" s="4"/>
      <c r="AD50" s="4" t="s">
        <v>89</v>
      </c>
      <c r="AE50" s="4"/>
      <c r="AF50" s="4"/>
      <c r="AG50" s="4" t="s">
        <v>89</v>
      </c>
      <c r="AH50" s="4"/>
      <c r="AI50" s="4"/>
      <c r="AJ50" s="4"/>
      <c r="AK50" s="4" t="s">
        <v>89</v>
      </c>
      <c r="AL50" s="4"/>
      <c r="AM50" s="4"/>
      <c r="AN50" s="4" t="s">
        <v>89</v>
      </c>
      <c r="AO50" s="4"/>
      <c r="AP50" s="4" t="s">
        <v>89</v>
      </c>
      <c r="AQ50" s="4"/>
      <c r="AR50" s="4"/>
      <c r="AS50" s="4"/>
      <c r="AT50" s="144"/>
      <c r="AU50" s="145"/>
      <c r="AV50" s="145"/>
      <c r="AW50" s="145"/>
      <c r="AX50" s="146"/>
      <c r="AY50" s="104"/>
      <c r="AZ50" s="105"/>
      <c r="BA50" s="105"/>
      <c r="BB50" s="105"/>
      <c r="BC50" s="106"/>
      <c r="BD50" s="56">
        <f>IF(AND(OR(M50="生",M50="非",M50="C"),N50="○"),1,0)</f>
        <v>0</v>
      </c>
    </row>
    <row r="51" spans="1:56" ht="30" customHeight="1" x14ac:dyDescent="0.2">
      <c r="A51" s="79">
        <v>2</v>
      </c>
      <c r="B51" s="157" t="s">
        <v>88</v>
      </c>
      <c r="C51" s="158"/>
      <c r="D51" s="158"/>
      <c r="E51" s="158"/>
      <c r="F51" s="158"/>
      <c r="G51" s="158"/>
      <c r="H51" s="158"/>
      <c r="I51" s="158"/>
      <c r="J51" s="159"/>
      <c r="K51" s="95" t="s">
        <v>67</v>
      </c>
      <c r="L51" s="92">
        <v>2</v>
      </c>
      <c r="M51" s="92" t="s">
        <v>68</v>
      </c>
      <c r="N51" s="2"/>
      <c r="O51" s="3" t="s">
        <v>89</v>
      </c>
      <c r="P51" s="4"/>
      <c r="Q51" s="4" t="s">
        <v>89</v>
      </c>
      <c r="R51" s="4"/>
      <c r="S51" s="4"/>
      <c r="T51" s="4"/>
      <c r="U51" s="4"/>
      <c r="V51" s="4"/>
      <c r="W51" s="4" t="s">
        <v>89</v>
      </c>
      <c r="X51" s="4"/>
      <c r="Y51" s="4"/>
      <c r="Z51" s="4"/>
      <c r="AA51" s="4"/>
      <c r="AB51" s="4" t="s">
        <v>89</v>
      </c>
      <c r="AC51" s="4"/>
      <c r="AD51" s="4"/>
      <c r="AE51" s="4"/>
      <c r="AF51" s="4"/>
      <c r="AG51" s="4"/>
      <c r="AH51" s="4"/>
      <c r="AI51" s="4"/>
      <c r="AJ51" s="4"/>
      <c r="AK51" s="4"/>
      <c r="AL51" s="4"/>
      <c r="AM51" s="4"/>
      <c r="AN51" s="4"/>
      <c r="AO51" s="4"/>
      <c r="AP51" s="4"/>
      <c r="AQ51" s="4"/>
      <c r="AR51" s="4"/>
      <c r="AS51" s="4"/>
      <c r="AT51" s="144"/>
      <c r="AU51" s="145"/>
      <c r="AV51" s="145"/>
      <c r="AW51" s="145"/>
      <c r="AX51" s="146"/>
      <c r="AY51" s="104"/>
      <c r="AZ51" s="105"/>
      <c r="BA51" s="105"/>
      <c r="BB51" s="105"/>
      <c r="BC51" s="106"/>
      <c r="BD51" s="56">
        <f t="shared" ref="BD51:BD54" si="8">IF(AND(OR(M51="生",M51="非",M51="C"),N51="○"),1,0)</f>
        <v>0</v>
      </c>
    </row>
    <row r="52" spans="1:56" ht="30" customHeight="1" x14ac:dyDescent="0.2">
      <c r="A52" s="79">
        <v>3</v>
      </c>
      <c r="B52" s="141"/>
      <c r="C52" s="142"/>
      <c r="D52" s="142"/>
      <c r="E52" s="142"/>
      <c r="F52" s="142"/>
      <c r="G52" s="142"/>
      <c r="H52" s="142"/>
      <c r="I52" s="142"/>
      <c r="J52" s="143"/>
      <c r="K52" s="11"/>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44"/>
      <c r="AU52" s="145"/>
      <c r="AV52" s="145"/>
      <c r="AW52" s="145"/>
      <c r="AX52" s="146"/>
      <c r="AY52" s="104"/>
      <c r="AZ52" s="105"/>
      <c r="BA52" s="105"/>
      <c r="BB52" s="105"/>
      <c r="BC52" s="106"/>
      <c r="BD52" s="56">
        <f t="shared" si="8"/>
        <v>0</v>
      </c>
    </row>
    <row r="53" spans="1:56" ht="30" customHeight="1" x14ac:dyDescent="0.2">
      <c r="A53" s="79">
        <v>4</v>
      </c>
      <c r="B53" s="141"/>
      <c r="C53" s="142"/>
      <c r="D53" s="142"/>
      <c r="E53" s="142"/>
      <c r="F53" s="142"/>
      <c r="G53" s="142"/>
      <c r="H53" s="142"/>
      <c r="I53" s="142"/>
      <c r="J53" s="143"/>
      <c r="K53" s="11"/>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44"/>
      <c r="AU53" s="145"/>
      <c r="AV53" s="145"/>
      <c r="AW53" s="145"/>
      <c r="AX53" s="146"/>
      <c r="AY53" s="104"/>
      <c r="AZ53" s="105"/>
      <c r="BA53" s="105"/>
      <c r="BB53" s="105"/>
      <c r="BC53" s="106"/>
      <c r="BD53" s="56">
        <f t="shared" si="8"/>
        <v>0</v>
      </c>
    </row>
    <row r="54" spans="1:56" ht="30" customHeight="1" thickBot="1" x14ac:dyDescent="0.25">
      <c r="A54" s="81">
        <v>5</v>
      </c>
      <c r="B54" s="147"/>
      <c r="C54" s="148"/>
      <c r="D54" s="148"/>
      <c r="E54" s="148"/>
      <c r="F54" s="148"/>
      <c r="G54" s="148"/>
      <c r="H54" s="148"/>
      <c r="I54" s="148"/>
      <c r="J54" s="149"/>
      <c r="K54" s="12"/>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44"/>
      <c r="AU54" s="145"/>
      <c r="AV54" s="145"/>
      <c r="AW54" s="145"/>
      <c r="AX54" s="146"/>
      <c r="AY54" s="125"/>
      <c r="AZ54" s="126"/>
      <c r="BA54" s="126"/>
      <c r="BB54" s="126"/>
      <c r="BC54" s="127"/>
      <c r="BD54" s="56">
        <f t="shared" si="8"/>
        <v>0</v>
      </c>
    </row>
    <row r="55" spans="1:56" ht="24" customHeight="1" x14ac:dyDescent="0.2">
      <c r="A55" s="168" t="s">
        <v>16</v>
      </c>
      <c r="B55" s="169"/>
      <c r="C55" s="169"/>
      <c r="D55" s="169"/>
      <c r="E55" s="169"/>
      <c r="F55" s="169"/>
      <c r="G55" s="169"/>
      <c r="H55" s="169"/>
      <c r="I55" s="169"/>
      <c r="J55" s="169"/>
      <c r="K55" s="169"/>
      <c r="L55" s="169"/>
      <c r="M55" s="170"/>
      <c r="N55" s="13" t="s">
        <v>14</v>
      </c>
      <c r="O55" s="40">
        <f>COUNTIF(O$50:O$54,$N$55)</f>
        <v>1</v>
      </c>
      <c r="P55" s="41">
        <f>COUNTIF(P$50:P$54,$N$55)</f>
        <v>0</v>
      </c>
      <c r="Q55" s="41">
        <f t="shared" ref="Q55:AS55" si="9">COUNTIF(Q$50:Q$54,$N$55)</f>
        <v>1</v>
      </c>
      <c r="R55" s="41">
        <f t="shared" si="9"/>
        <v>0</v>
      </c>
      <c r="S55" s="41">
        <f t="shared" si="9"/>
        <v>0</v>
      </c>
      <c r="T55" s="41">
        <f t="shared" si="9"/>
        <v>0</v>
      </c>
      <c r="U55" s="41">
        <f>COUNTIF(U$50:U$54,$N$55)</f>
        <v>0</v>
      </c>
      <c r="V55" s="41">
        <f t="shared" si="9"/>
        <v>0</v>
      </c>
      <c r="W55" s="41">
        <f t="shared" si="9"/>
        <v>1</v>
      </c>
      <c r="X55" s="41">
        <f t="shared" si="9"/>
        <v>0</v>
      </c>
      <c r="Y55" s="41">
        <f t="shared" si="9"/>
        <v>0</v>
      </c>
      <c r="Z55" s="41">
        <f t="shared" si="9"/>
        <v>1</v>
      </c>
      <c r="AA55" s="41">
        <f t="shared" si="9"/>
        <v>0</v>
      </c>
      <c r="AB55" s="41">
        <f t="shared" si="9"/>
        <v>1</v>
      </c>
      <c r="AC55" s="41">
        <f t="shared" si="9"/>
        <v>0</v>
      </c>
      <c r="AD55" s="41">
        <f t="shared" si="9"/>
        <v>1</v>
      </c>
      <c r="AE55" s="41">
        <f t="shared" si="9"/>
        <v>0</v>
      </c>
      <c r="AF55" s="41">
        <f t="shared" si="9"/>
        <v>0</v>
      </c>
      <c r="AG55" s="41">
        <f t="shared" si="9"/>
        <v>1</v>
      </c>
      <c r="AH55" s="41">
        <f t="shared" si="9"/>
        <v>0</v>
      </c>
      <c r="AI55" s="41">
        <f t="shared" si="9"/>
        <v>0</v>
      </c>
      <c r="AJ55" s="41">
        <f t="shared" si="9"/>
        <v>0</v>
      </c>
      <c r="AK55" s="41">
        <f t="shared" si="9"/>
        <v>1</v>
      </c>
      <c r="AL55" s="41">
        <f t="shared" si="9"/>
        <v>0</v>
      </c>
      <c r="AM55" s="41">
        <f t="shared" si="9"/>
        <v>0</v>
      </c>
      <c r="AN55" s="41">
        <f t="shared" si="9"/>
        <v>1</v>
      </c>
      <c r="AO55" s="41">
        <f t="shared" si="9"/>
        <v>0</v>
      </c>
      <c r="AP55" s="41">
        <f t="shared" si="9"/>
        <v>1</v>
      </c>
      <c r="AQ55" s="41">
        <f t="shared" si="9"/>
        <v>0</v>
      </c>
      <c r="AR55" s="41">
        <f t="shared" si="9"/>
        <v>0</v>
      </c>
      <c r="AS55" s="42">
        <f t="shared" si="9"/>
        <v>0</v>
      </c>
      <c r="AT55" s="135">
        <f>SUM(AT50:AX54)</f>
        <v>0</v>
      </c>
      <c r="AU55" s="136"/>
      <c r="AV55" s="136"/>
      <c r="AW55" s="136"/>
      <c r="AX55" s="137"/>
      <c r="AY55" s="16"/>
      <c r="AZ55" s="17"/>
      <c r="BA55" s="17"/>
      <c r="BB55" s="17"/>
      <c r="BC55" s="18"/>
    </row>
    <row r="56" spans="1:56" ht="24" customHeight="1" x14ac:dyDescent="0.2">
      <c r="A56" s="171" t="s">
        <v>9</v>
      </c>
      <c r="B56" s="172"/>
      <c r="C56" s="172"/>
      <c r="D56" s="172"/>
      <c r="E56" s="172"/>
      <c r="F56" s="172"/>
      <c r="G56" s="172"/>
      <c r="H56" s="172"/>
      <c r="I56" s="172"/>
      <c r="J56" s="172"/>
      <c r="K56" s="172"/>
      <c r="L56" s="172"/>
      <c r="M56" s="173"/>
      <c r="N56" s="19" t="s">
        <v>5</v>
      </c>
      <c r="O56" s="20">
        <f>COUNTIF(O$50:O$54,$N$56)</f>
        <v>0</v>
      </c>
      <c r="P56" s="43">
        <f t="shared" ref="P56:AS56" si="10">COUNTIF(P$50:P$54,$N$56)</f>
        <v>0</v>
      </c>
      <c r="Q56" s="43">
        <f t="shared" si="10"/>
        <v>0</v>
      </c>
      <c r="R56" s="43">
        <f t="shared" si="10"/>
        <v>0</v>
      </c>
      <c r="S56" s="43">
        <f t="shared" si="10"/>
        <v>0</v>
      </c>
      <c r="T56" s="43">
        <f t="shared" si="10"/>
        <v>0</v>
      </c>
      <c r="U56" s="43">
        <f t="shared" si="10"/>
        <v>0</v>
      </c>
      <c r="V56" s="43">
        <f t="shared" si="10"/>
        <v>0</v>
      </c>
      <c r="W56" s="43">
        <f t="shared" si="10"/>
        <v>0</v>
      </c>
      <c r="X56" s="43">
        <f t="shared" si="10"/>
        <v>0</v>
      </c>
      <c r="Y56" s="43">
        <f t="shared" si="10"/>
        <v>0</v>
      </c>
      <c r="Z56" s="43">
        <f t="shared" si="10"/>
        <v>0</v>
      </c>
      <c r="AA56" s="43">
        <f t="shared" si="10"/>
        <v>0</v>
      </c>
      <c r="AB56" s="43">
        <f t="shared" si="10"/>
        <v>0</v>
      </c>
      <c r="AC56" s="43">
        <f t="shared" si="10"/>
        <v>0</v>
      </c>
      <c r="AD56" s="43">
        <f t="shared" si="10"/>
        <v>0</v>
      </c>
      <c r="AE56" s="43">
        <f t="shared" si="10"/>
        <v>0</v>
      </c>
      <c r="AF56" s="43">
        <f t="shared" si="10"/>
        <v>0</v>
      </c>
      <c r="AG56" s="43">
        <f t="shared" si="10"/>
        <v>0</v>
      </c>
      <c r="AH56" s="43">
        <f t="shared" si="10"/>
        <v>0</v>
      </c>
      <c r="AI56" s="43">
        <f t="shared" si="10"/>
        <v>0</v>
      </c>
      <c r="AJ56" s="43">
        <f t="shared" si="10"/>
        <v>0</v>
      </c>
      <c r="AK56" s="43">
        <f t="shared" si="10"/>
        <v>0</v>
      </c>
      <c r="AL56" s="43">
        <f t="shared" si="10"/>
        <v>0</v>
      </c>
      <c r="AM56" s="43">
        <f t="shared" si="10"/>
        <v>0</v>
      </c>
      <c r="AN56" s="43">
        <f t="shared" si="10"/>
        <v>0</v>
      </c>
      <c r="AO56" s="43">
        <f t="shared" si="10"/>
        <v>0</v>
      </c>
      <c r="AP56" s="43">
        <f t="shared" si="10"/>
        <v>0</v>
      </c>
      <c r="AQ56" s="43">
        <f t="shared" si="10"/>
        <v>0</v>
      </c>
      <c r="AR56" s="43">
        <f t="shared" si="10"/>
        <v>0</v>
      </c>
      <c r="AS56" s="44">
        <f t="shared" si="10"/>
        <v>0</v>
      </c>
      <c r="AT56" s="22"/>
      <c r="AU56" s="23"/>
      <c r="AV56" s="23"/>
      <c r="AW56" s="23"/>
      <c r="AX56" s="24"/>
      <c r="AY56" s="25"/>
      <c r="AZ56" s="26"/>
      <c r="BA56" s="26"/>
      <c r="BB56" s="26"/>
      <c r="BC56" s="27"/>
    </row>
    <row r="57" spans="1:56" ht="24" customHeight="1" thickBot="1" x14ac:dyDescent="0.25">
      <c r="A57" s="174" t="s">
        <v>10</v>
      </c>
      <c r="B57" s="175"/>
      <c r="C57" s="175"/>
      <c r="D57" s="175"/>
      <c r="E57" s="175"/>
      <c r="F57" s="175"/>
      <c r="G57" s="175"/>
      <c r="H57" s="175"/>
      <c r="I57" s="175"/>
      <c r="J57" s="175"/>
      <c r="K57" s="175"/>
      <c r="L57" s="175"/>
      <c r="M57" s="176"/>
      <c r="N57" s="45" t="s">
        <v>6</v>
      </c>
      <c r="O57" s="46">
        <f>COUNTIF(O$50:O$54,$N$57)</f>
        <v>0</v>
      </c>
      <c r="P57" s="47">
        <f t="shared" ref="P57:AS57" si="11">COUNTIF(P$50:P$54,$N$57)</f>
        <v>0</v>
      </c>
      <c r="Q57" s="47">
        <f t="shared" si="11"/>
        <v>0</v>
      </c>
      <c r="R57" s="47">
        <f t="shared" si="11"/>
        <v>0</v>
      </c>
      <c r="S57" s="47">
        <f t="shared" si="11"/>
        <v>0</v>
      </c>
      <c r="T57" s="47">
        <f t="shared" si="11"/>
        <v>0</v>
      </c>
      <c r="U57" s="47">
        <f t="shared" si="11"/>
        <v>0</v>
      </c>
      <c r="V57" s="47">
        <f>COUNTIF(V$50:V$54,$N$57)</f>
        <v>0</v>
      </c>
      <c r="W57" s="47">
        <f t="shared" si="11"/>
        <v>0</v>
      </c>
      <c r="X57" s="47">
        <f t="shared" si="11"/>
        <v>0</v>
      </c>
      <c r="Y57" s="47">
        <f t="shared" si="11"/>
        <v>0</v>
      </c>
      <c r="Z57" s="47">
        <f t="shared" si="11"/>
        <v>0</v>
      </c>
      <c r="AA57" s="47">
        <f t="shared" si="11"/>
        <v>0</v>
      </c>
      <c r="AB57" s="47">
        <f t="shared" si="11"/>
        <v>0</v>
      </c>
      <c r="AC57" s="47">
        <f t="shared" si="11"/>
        <v>0</v>
      </c>
      <c r="AD57" s="47">
        <f t="shared" si="11"/>
        <v>0</v>
      </c>
      <c r="AE57" s="47">
        <f t="shared" si="11"/>
        <v>0</v>
      </c>
      <c r="AF57" s="47">
        <f t="shared" si="11"/>
        <v>0</v>
      </c>
      <c r="AG57" s="47">
        <f t="shared" si="11"/>
        <v>0</v>
      </c>
      <c r="AH57" s="47">
        <f t="shared" si="11"/>
        <v>0</v>
      </c>
      <c r="AI57" s="47">
        <f t="shared" si="11"/>
        <v>0</v>
      </c>
      <c r="AJ57" s="47">
        <f t="shared" si="11"/>
        <v>0</v>
      </c>
      <c r="AK57" s="47">
        <f t="shared" si="11"/>
        <v>0</v>
      </c>
      <c r="AL57" s="47">
        <f t="shared" si="11"/>
        <v>0</v>
      </c>
      <c r="AM57" s="47">
        <f t="shared" si="11"/>
        <v>0</v>
      </c>
      <c r="AN57" s="47">
        <f t="shared" si="11"/>
        <v>0</v>
      </c>
      <c r="AO57" s="47">
        <f t="shared" si="11"/>
        <v>0</v>
      </c>
      <c r="AP57" s="47">
        <f t="shared" si="11"/>
        <v>0</v>
      </c>
      <c r="AQ57" s="47">
        <f t="shared" si="11"/>
        <v>0</v>
      </c>
      <c r="AR57" s="47">
        <f t="shared" si="11"/>
        <v>0</v>
      </c>
      <c r="AS57" s="48">
        <f t="shared" si="11"/>
        <v>0</v>
      </c>
      <c r="AT57" s="22"/>
      <c r="AU57" s="23"/>
      <c r="AV57" s="23"/>
      <c r="AW57" s="23"/>
      <c r="AX57" s="24"/>
      <c r="AY57" s="25"/>
      <c r="AZ57" s="26"/>
      <c r="BA57" s="26"/>
      <c r="BB57" s="26"/>
      <c r="BC57" s="27"/>
    </row>
    <row r="58" spans="1:56" ht="24" customHeight="1" thickTop="1" thickBot="1" x14ac:dyDescent="0.25">
      <c r="A58" s="177" t="s">
        <v>4</v>
      </c>
      <c r="B58" s="178"/>
      <c r="C58" s="178"/>
      <c r="D58" s="178"/>
      <c r="E58" s="178"/>
      <c r="F58" s="178"/>
      <c r="G58" s="178"/>
      <c r="H58" s="178"/>
      <c r="I58" s="178"/>
      <c r="J58" s="178"/>
      <c r="K58" s="178"/>
      <c r="L58" s="178"/>
      <c r="M58" s="179"/>
      <c r="N58" s="49"/>
      <c r="O58" s="50">
        <f>SUM(O55:O57)</f>
        <v>1</v>
      </c>
      <c r="P58" s="51">
        <f t="shared" ref="P58:AS58" si="12">SUM(P55:P57)</f>
        <v>0</v>
      </c>
      <c r="Q58" s="51">
        <f t="shared" si="12"/>
        <v>1</v>
      </c>
      <c r="R58" s="51">
        <f t="shared" si="12"/>
        <v>0</v>
      </c>
      <c r="S58" s="51">
        <f t="shared" si="12"/>
        <v>0</v>
      </c>
      <c r="T58" s="51">
        <f>SUM(T55:T57)</f>
        <v>0</v>
      </c>
      <c r="U58" s="51">
        <f t="shared" si="12"/>
        <v>0</v>
      </c>
      <c r="V58" s="51">
        <f t="shared" si="12"/>
        <v>0</v>
      </c>
      <c r="W58" s="51">
        <f t="shared" si="12"/>
        <v>1</v>
      </c>
      <c r="X58" s="51">
        <f t="shared" si="12"/>
        <v>0</v>
      </c>
      <c r="Y58" s="51">
        <f t="shared" si="12"/>
        <v>0</v>
      </c>
      <c r="Z58" s="51">
        <f t="shared" si="12"/>
        <v>1</v>
      </c>
      <c r="AA58" s="51">
        <f t="shared" si="12"/>
        <v>0</v>
      </c>
      <c r="AB58" s="51">
        <f t="shared" si="12"/>
        <v>1</v>
      </c>
      <c r="AC58" s="51">
        <f t="shared" si="12"/>
        <v>0</v>
      </c>
      <c r="AD58" s="51">
        <f t="shared" si="12"/>
        <v>1</v>
      </c>
      <c r="AE58" s="51">
        <f t="shared" si="12"/>
        <v>0</v>
      </c>
      <c r="AF58" s="51">
        <f t="shared" si="12"/>
        <v>0</v>
      </c>
      <c r="AG58" s="51">
        <f t="shared" si="12"/>
        <v>1</v>
      </c>
      <c r="AH58" s="51">
        <f t="shared" si="12"/>
        <v>0</v>
      </c>
      <c r="AI58" s="51">
        <f t="shared" si="12"/>
        <v>0</v>
      </c>
      <c r="AJ58" s="51">
        <f t="shared" si="12"/>
        <v>0</v>
      </c>
      <c r="AK58" s="51">
        <f t="shared" si="12"/>
        <v>1</v>
      </c>
      <c r="AL58" s="51">
        <f t="shared" si="12"/>
        <v>0</v>
      </c>
      <c r="AM58" s="51">
        <f t="shared" si="12"/>
        <v>0</v>
      </c>
      <c r="AN58" s="51">
        <f t="shared" si="12"/>
        <v>1</v>
      </c>
      <c r="AO58" s="51">
        <f t="shared" si="12"/>
        <v>0</v>
      </c>
      <c r="AP58" s="51">
        <f t="shared" si="12"/>
        <v>1</v>
      </c>
      <c r="AQ58" s="51">
        <f t="shared" si="12"/>
        <v>0</v>
      </c>
      <c r="AR58" s="51">
        <f t="shared" si="12"/>
        <v>0</v>
      </c>
      <c r="AS58" s="51">
        <f t="shared" si="12"/>
        <v>0</v>
      </c>
      <c r="AT58" s="128" t="s">
        <v>7</v>
      </c>
      <c r="AU58" s="129"/>
      <c r="AV58" s="129"/>
      <c r="AW58" s="129"/>
      <c r="AX58" s="130"/>
      <c r="AY58" s="131">
        <f>SUM(O58:AS58)</f>
        <v>10</v>
      </c>
      <c r="AZ58" s="132"/>
      <c r="BA58" s="132"/>
      <c r="BB58" s="132"/>
      <c r="BC58" s="133"/>
      <c r="BD58" s="56">
        <f>SUM(BD50:BD54)</f>
        <v>0</v>
      </c>
    </row>
    <row r="59" spans="1:56" ht="36" customHeight="1" thickTop="1" x14ac:dyDescent="0.5">
      <c r="A59" s="52" t="s">
        <v>17</v>
      </c>
      <c r="B59" s="53"/>
      <c r="C59" s="53"/>
      <c r="D59" s="53"/>
      <c r="E59" s="53"/>
      <c r="F59" s="53"/>
      <c r="G59" s="53"/>
      <c r="H59" s="53"/>
      <c r="I59" s="53"/>
      <c r="J59" s="53"/>
      <c r="K59" s="53"/>
      <c r="L59" s="54"/>
      <c r="M59" s="53"/>
      <c r="N59" s="53"/>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10"/>
      <c r="AO59" s="10"/>
      <c r="AP59" s="10"/>
      <c r="AQ59" s="10"/>
      <c r="AR59" s="10"/>
      <c r="AS59" s="10"/>
      <c r="AT59" s="55"/>
      <c r="AU59" s="55"/>
      <c r="AV59" s="55"/>
      <c r="AW59" s="55"/>
      <c r="AX59" s="55"/>
    </row>
    <row r="60" spans="1:56" ht="15" customHeight="1" x14ac:dyDescent="0.5">
      <c r="A60" s="52"/>
      <c r="B60" s="180" t="s">
        <v>23</v>
      </c>
      <c r="C60" s="181"/>
      <c r="D60" s="181"/>
      <c r="E60" s="181"/>
      <c r="F60" s="181"/>
      <c r="G60" s="181"/>
      <c r="H60" s="181"/>
      <c r="I60" s="181"/>
      <c r="J60" s="182"/>
      <c r="K60" s="282" t="s">
        <v>18</v>
      </c>
      <c r="L60" s="283"/>
      <c r="M60" s="284"/>
      <c r="N60" s="286" t="s">
        <v>13</v>
      </c>
      <c r="O60" s="286"/>
      <c r="P60" s="286"/>
      <c r="Q60" s="286"/>
      <c r="R60" s="286"/>
      <c r="S60" s="54"/>
      <c r="T60" s="54"/>
      <c r="U60" s="54"/>
      <c r="V60" s="54"/>
      <c r="W60" s="54"/>
      <c r="X60" s="54"/>
      <c r="Y60" s="54"/>
      <c r="Z60" s="54"/>
      <c r="AA60" s="54"/>
      <c r="AB60" s="54"/>
      <c r="AC60" s="54"/>
      <c r="AD60" s="54"/>
      <c r="AE60" s="54"/>
      <c r="AF60" s="54"/>
      <c r="AG60" s="54"/>
      <c r="AH60" s="54"/>
      <c r="AI60" s="54"/>
      <c r="AJ60" s="54"/>
      <c r="AK60" s="54"/>
      <c r="AL60" s="54"/>
      <c r="AM60" s="54"/>
      <c r="AN60" s="119" t="s">
        <v>40</v>
      </c>
      <c r="AO60" s="120"/>
      <c r="AP60" s="120"/>
      <c r="AQ60" s="120"/>
      <c r="AR60" s="120"/>
      <c r="AS60" s="120"/>
      <c r="AT60" s="120"/>
      <c r="AU60" s="120"/>
      <c r="AV60" s="120"/>
      <c r="AW60" s="120"/>
      <c r="AX60" s="123"/>
      <c r="AY60" s="123"/>
      <c r="AZ60" s="123"/>
      <c r="BA60" s="123"/>
      <c r="BB60" s="123"/>
      <c r="BC60" s="124"/>
    </row>
    <row r="61" spans="1:56" ht="15" customHeight="1" x14ac:dyDescent="0.2">
      <c r="A61" s="57"/>
      <c r="B61" s="183" t="s">
        <v>32</v>
      </c>
      <c r="C61" s="184"/>
      <c r="D61" s="184"/>
      <c r="E61" s="184"/>
      <c r="F61" s="184"/>
      <c r="G61" s="184"/>
      <c r="H61" s="184"/>
      <c r="I61" s="184"/>
      <c r="J61" s="185"/>
      <c r="K61" s="138" t="s">
        <v>33</v>
      </c>
      <c r="L61" s="139"/>
      <c r="M61" s="140"/>
      <c r="N61" s="209" t="s">
        <v>33</v>
      </c>
      <c r="O61" s="209"/>
      <c r="P61" s="209"/>
      <c r="Q61" s="209"/>
      <c r="R61" s="209"/>
      <c r="S61" s="57"/>
      <c r="T61" s="57"/>
      <c r="U61" s="57"/>
      <c r="V61" s="57"/>
      <c r="W61" s="57"/>
      <c r="X61" s="57"/>
      <c r="Y61" s="57"/>
      <c r="Z61" s="57"/>
      <c r="AA61" s="57"/>
      <c r="AB61" s="57"/>
      <c r="AC61" s="57"/>
      <c r="AD61" s="57"/>
      <c r="AE61" s="57"/>
      <c r="AF61" s="57"/>
      <c r="AG61" s="57"/>
      <c r="AH61" s="57"/>
      <c r="AI61" s="57"/>
      <c r="AJ61" s="57"/>
      <c r="AK61" s="57"/>
      <c r="AL61" s="57"/>
      <c r="AM61" s="57"/>
      <c r="AN61" s="121"/>
      <c r="AO61" s="122"/>
      <c r="AP61" s="122"/>
      <c r="AQ61" s="122"/>
      <c r="AR61" s="122"/>
      <c r="AS61" s="122"/>
      <c r="AT61" s="122"/>
      <c r="AU61" s="122"/>
      <c r="AV61" s="122"/>
      <c r="AW61" s="122"/>
      <c r="AX61" s="117" t="s">
        <v>41</v>
      </c>
      <c r="AY61" s="117"/>
      <c r="AZ61" s="117"/>
      <c r="BA61" s="118" t="s">
        <v>42</v>
      </c>
      <c r="BB61" s="118"/>
      <c r="BC61" s="118"/>
    </row>
    <row r="62" spans="1:56" ht="15" customHeight="1" x14ac:dyDescent="0.5">
      <c r="A62" s="52"/>
      <c r="B62" s="183" t="s">
        <v>26</v>
      </c>
      <c r="C62" s="184"/>
      <c r="D62" s="184"/>
      <c r="E62" s="184"/>
      <c r="F62" s="184"/>
      <c r="G62" s="184"/>
      <c r="H62" s="184"/>
      <c r="I62" s="184"/>
      <c r="J62" s="185"/>
      <c r="K62" s="138" t="s">
        <v>25</v>
      </c>
      <c r="L62" s="139"/>
      <c r="M62" s="140"/>
      <c r="N62" s="209"/>
      <c r="O62" s="209"/>
      <c r="P62" s="209"/>
      <c r="Q62" s="209"/>
      <c r="R62" s="209"/>
      <c r="S62" s="54"/>
      <c r="T62" s="54"/>
      <c r="U62" s="54"/>
      <c r="V62" s="54"/>
      <c r="W62" s="54"/>
      <c r="X62" s="54"/>
      <c r="Y62" s="54"/>
      <c r="Z62" s="54"/>
      <c r="AA62" s="54"/>
      <c r="AB62" s="54"/>
      <c r="AC62" s="54"/>
      <c r="AD62" s="54"/>
      <c r="AE62" s="54"/>
      <c r="AF62" s="54"/>
      <c r="AG62" s="54"/>
      <c r="AH62" s="54"/>
      <c r="AI62" s="54"/>
      <c r="AJ62" s="54"/>
      <c r="AK62" s="54"/>
      <c r="AL62" s="54"/>
      <c r="AM62" s="54"/>
      <c r="AN62" s="116" t="s">
        <v>47</v>
      </c>
      <c r="AO62" s="116" t="s">
        <v>45</v>
      </c>
      <c r="AP62" s="116"/>
      <c r="AQ62" s="116"/>
      <c r="AR62" s="116"/>
      <c r="AS62" s="116"/>
      <c r="AT62" s="116"/>
      <c r="AU62" s="116"/>
      <c r="AV62" s="116"/>
      <c r="AW62" s="116"/>
      <c r="AX62" s="116">
        <f>COUNTIF($M$21:$M$39,"生")</f>
        <v>2</v>
      </c>
      <c r="AY62" s="116"/>
      <c r="AZ62" s="116"/>
      <c r="BA62" s="116">
        <f>COUNTIF($M$50:$M$54,"生")</f>
        <v>0</v>
      </c>
      <c r="BB62" s="116"/>
      <c r="BC62" s="116"/>
    </row>
    <row r="63" spans="1:56" ht="15" customHeight="1" x14ac:dyDescent="0.2">
      <c r="A63" s="57"/>
      <c r="B63" s="138" t="s">
        <v>19</v>
      </c>
      <c r="C63" s="139"/>
      <c r="D63" s="139"/>
      <c r="E63" s="139"/>
      <c r="F63" s="139"/>
      <c r="G63" s="139"/>
      <c r="H63" s="139"/>
      <c r="I63" s="139"/>
      <c r="J63" s="140"/>
      <c r="K63" s="138">
        <v>1</v>
      </c>
      <c r="L63" s="139"/>
      <c r="M63" s="140"/>
      <c r="N63" s="209" t="s">
        <v>14</v>
      </c>
      <c r="O63" s="209"/>
      <c r="P63" s="209"/>
      <c r="Q63" s="209"/>
      <c r="R63" s="209"/>
      <c r="S63" s="54"/>
      <c r="T63" s="54"/>
      <c r="U63" s="54"/>
      <c r="V63" s="54"/>
      <c r="W63" s="54"/>
      <c r="X63" s="54"/>
      <c r="Y63" s="54"/>
      <c r="Z63" s="54"/>
      <c r="AA63" s="54"/>
      <c r="AB63" s="54"/>
      <c r="AC63" s="54"/>
      <c r="AD63" s="54"/>
      <c r="AE63" s="54"/>
      <c r="AF63" s="54"/>
      <c r="AG63" s="54"/>
      <c r="AH63" s="54"/>
      <c r="AI63" s="54"/>
      <c r="AJ63" s="54"/>
      <c r="AK63" s="57"/>
      <c r="AL63" s="57"/>
      <c r="AM63" s="54"/>
      <c r="AN63" s="116"/>
      <c r="AO63" s="116"/>
      <c r="AP63" s="116"/>
      <c r="AQ63" s="116"/>
      <c r="AR63" s="116"/>
      <c r="AS63" s="116"/>
      <c r="AT63" s="116"/>
      <c r="AU63" s="116"/>
      <c r="AV63" s="116"/>
      <c r="AW63" s="116"/>
      <c r="AX63" s="116"/>
      <c r="AY63" s="116"/>
      <c r="AZ63" s="116"/>
      <c r="BA63" s="116"/>
      <c r="BB63" s="116"/>
      <c r="BC63" s="116"/>
    </row>
    <row r="64" spans="1:56" ht="15" customHeight="1" x14ac:dyDescent="0.2">
      <c r="A64" s="57"/>
      <c r="B64" s="138" t="s">
        <v>20</v>
      </c>
      <c r="C64" s="139"/>
      <c r="D64" s="139"/>
      <c r="E64" s="139"/>
      <c r="F64" s="139"/>
      <c r="G64" s="139"/>
      <c r="H64" s="139"/>
      <c r="I64" s="139"/>
      <c r="J64" s="140"/>
      <c r="K64" s="138">
        <v>2</v>
      </c>
      <c r="L64" s="139"/>
      <c r="M64" s="140"/>
      <c r="N64" s="209" t="s">
        <v>5</v>
      </c>
      <c r="O64" s="209"/>
      <c r="P64" s="209"/>
      <c r="Q64" s="209"/>
      <c r="R64" s="209"/>
      <c r="S64" s="57"/>
      <c r="T64" s="57"/>
      <c r="U64" s="57"/>
      <c r="V64" s="57"/>
      <c r="W64" s="57"/>
      <c r="X64" s="57"/>
      <c r="Y64" s="57"/>
      <c r="Z64" s="57"/>
      <c r="AA64" s="57"/>
      <c r="AB64" s="57"/>
      <c r="AC64" s="57"/>
      <c r="AD64" s="57"/>
      <c r="AE64" s="57"/>
      <c r="AF64" s="57"/>
      <c r="AG64" s="57"/>
      <c r="AH64" s="57"/>
      <c r="AI64" s="57"/>
      <c r="AJ64" s="57"/>
      <c r="AK64" s="57"/>
      <c r="AL64" s="57"/>
      <c r="AM64" s="58"/>
      <c r="AN64" s="116" t="s">
        <v>48</v>
      </c>
      <c r="AO64" s="116" t="s">
        <v>46</v>
      </c>
      <c r="AP64" s="116"/>
      <c r="AQ64" s="116"/>
      <c r="AR64" s="116"/>
      <c r="AS64" s="116"/>
      <c r="AT64" s="116"/>
      <c r="AU64" s="116"/>
      <c r="AV64" s="116"/>
      <c r="AW64" s="116"/>
      <c r="AX64" s="116">
        <f>COUNTIF($M$21:$M$39,"非")</f>
        <v>1</v>
      </c>
      <c r="AY64" s="116"/>
      <c r="AZ64" s="116"/>
      <c r="BA64" s="116">
        <f>COUNTIF($M$50:$M$54,"非")</f>
        <v>0</v>
      </c>
      <c r="BB64" s="116"/>
      <c r="BC64" s="116"/>
    </row>
    <row r="65" spans="1:55" ht="15" customHeight="1" x14ac:dyDescent="0.2">
      <c r="A65" s="57"/>
      <c r="B65" s="138" t="s">
        <v>21</v>
      </c>
      <c r="C65" s="139"/>
      <c r="D65" s="139"/>
      <c r="E65" s="139"/>
      <c r="F65" s="139"/>
      <c r="G65" s="139"/>
      <c r="H65" s="139"/>
      <c r="I65" s="139"/>
      <c r="J65" s="140"/>
      <c r="K65" s="138">
        <v>3</v>
      </c>
      <c r="L65" s="139"/>
      <c r="M65" s="140"/>
      <c r="N65" s="209" t="s">
        <v>6</v>
      </c>
      <c r="O65" s="209"/>
      <c r="P65" s="209"/>
      <c r="Q65" s="209"/>
      <c r="R65" s="209"/>
      <c r="S65" s="57"/>
      <c r="T65" s="57"/>
      <c r="U65" s="57"/>
      <c r="V65" s="57"/>
      <c r="W65" s="57"/>
      <c r="X65" s="57"/>
      <c r="Y65" s="57"/>
      <c r="Z65" s="57"/>
      <c r="AA65" s="57"/>
      <c r="AB65" s="57"/>
      <c r="AC65" s="57"/>
      <c r="AD65" s="57"/>
      <c r="AE65" s="57"/>
      <c r="AF65" s="57"/>
      <c r="AG65" s="57"/>
      <c r="AH65" s="57"/>
      <c r="AI65" s="57"/>
      <c r="AJ65" s="57"/>
      <c r="AK65" s="57"/>
      <c r="AL65" s="57"/>
      <c r="AM65" s="58"/>
      <c r="AN65" s="116"/>
      <c r="AO65" s="116"/>
      <c r="AP65" s="116"/>
      <c r="AQ65" s="116"/>
      <c r="AR65" s="116"/>
      <c r="AS65" s="116"/>
      <c r="AT65" s="116"/>
      <c r="AU65" s="116"/>
      <c r="AV65" s="116"/>
      <c r="AW65" s="116"/>
      <c r="AX65" s="116"/>
      <c r="AY65" s="116"/>
      <c r="AZ65" s="116"/>
      <c r="BA65" s="116"/>
      <c r="BB65" s="116"/>
      <c r="BC65" s="116"/>
    </row>
    <row r="66" spans="1:55" ht="15" customHeight="1" x14ac:dyDescent="0.2">
      <c r="A66" s="57"/>
      <c r="B66" s="138" t="s">
        <v>22</v>
      </c>
      <c r="C66" s="139"/>
      <c r="D66" s="139"/>
      <c r="E66" s="139"/>
      <c r="F66" s="139"/>
      <c r="G66" s="139"/>
      <c r="H66" s="139"/>
      <c r="I66" s="139"/>
      <c r="J66" s="140"/>
      <c r="K66" s="138">
        <v>4</v>
      </c>
      <c r="L66" s="139"/>
      <c r="M66" s="140"/>
      <c r="N66" s="285"/>
      <c r="O66" s="285"/>
      <c r="P66" s="285"/>
      <c r="Q66" s="285"/>
      <c r="R66" s="285"/>
      <c r="S66" s="57"/>
      <c r="T66" s="57"/>
      <c r="U66" s="57"/>
      <c r="V66" s="57"/>
      <c r="W66" s="57"/>
      <c r="X66" s="57"/>
      <c r="Y66" s="57"/>
      <c r="Z66" s="57"/>
      <c r="AA66" s="57"/>
      <c r="AB66" s="57"/>
      <c r="AC66" s="57"/>
      <c r="AD66" s="57"/>
      <c r="AE66" s="57"/>
      <c r="AF66" s="57"/>
      <c r="AG66" s="57"/>
      <c r="AH66" s="57"/>
      <c r="AI66" s="57"/>
      <c r="AJ66" s="57"/>
      <c r="AK66" s="57"/>
      <c r="AL66" s="57"/>
      <c r="AM66" s="58"/>
      <c r="AN66" s="116" t="s">
        <v>39</v>
      </c>
      <c r="AO66" s="116" t="s">
        <v>43</v>
      </c>
      <c r="AP66" s="116"/>
      <c r="AQ66" s="116"/>
      <c r="AR66" s="116"/>
      <c r="AS66" s="116"/>
      <c r="AT66" s="116"/>
      <c r="AU66" s="116"/>
      <c r="AV66" s="116"/>
      <c r="AW66" s="116"/>
      <c r="AX66" s="134"/>
      <c r="AY66" s="134"/>
      <c r="AZ66" s="134"/>
      <c r="BA66" s="116">
        <f>COUNTIF($M$50:$M$54,"C")</f>
        <v>1</v>
      </c>
      <c r="BB66" s="116"/>
      <c r="BC66" s="116"/>
    </row>
    <row r="67" spans="1:55" ht="16.5" customHeight="1" x14ac:dyDescent="0.5">
      <c r="A67" s="280" t="s">
        <v>8</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0"/>
      <c r="AL67" s="280"/>
      <c r="AM67" s="281"/>
      <c r="AN67" s="116"/>
      <c r="AO67" s="116"/>
      <c r="AP67" s="116"/>
      <c r="AQ67" s="116"/>
      <c r="AR67" s="116"/>
      <c r="AS67" s="116"/>
      <c r="AT67" s="116"/>
      <c r="AU67" s="116"/>
      <c r="AV67" s="116"/>
      <c r="AW67" s="116"/>
      <c r="AX67" s="134"/>
      <c r="AY67" s="134"/>
      <c r="AZ67" s="134"/>
      <c r="BA67" s="116"/>
      <c r="BB67" s="116"/>
      <c r="BC67" s="116"/>
    </row>
    <row r="68" spans="1:55" ht="15" customHeight="1" x14ac:dyDescent="0.5">
      <c r="A68" s="280" t="s">
        <v>31</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0"/>
      <c r="AK68" s="280"/>
      <c r="AL68" s="280"/>
      <c r="AM68" s="281"/>
      <c r="AN68" s="116" t="s">
        <v>44</v>
      </c>
      <c r="AO68" s="116"/>
      <c r="AP68" s="116"/>
      <c r="AQ68" s="116"/>
      <c r="AR68" s="116"/>
      <c r="AS68" s="116"/>
      <c r="AT68" s="116"/>
      <c r="AU68" s="116"/>
      <c r="AV68" s="116"/>
      <c r="AW68" s="116"/>
      <c r="AX68" s="116">
        <f>COUNTIF(N21:N39,"○")-BD45</f>
        <v>1</v>
      </c>
      <c r="AY68" s="116"/>
      <c r="AZ68" s="116"/>
      <c r="BA68" s="116">
        <f>COUNTIF(N50:N54,"○")-BD58</f>
        <v>0</v>
      </c>
      <c r="BB68" s="116"/>
      <c r="BC68" s="116"/>
    </row>
    <row r="69" spans="1:55" ht="12.75" customHeight="1" x14ac:dyDescent="0.2">
      <c r="A69" s="288" t="s">
        <v>49</v>
      </c>
      <c r="B69" s="288"/>
      <c r="C69" s="288"/>
      <c r="D69" s="288"/>
      <c r="E69" s="288"/>
      <c r="F69" s="288"/>
      <c r="G69" s="288"/>
      <c r="H69" s="288"/>
      <c r="I69" s="288"/>
      <c r="J69" s="288"/>
      <c r="K69" s="288"/>
      <c r="L69" s="288"/>
      <c r="M69" s="288"/>
      <c r="N69" s="288"/>
      <c r="O69" s="288"/>
      <c r="P69" s="288"/>
      <c r="Q69" s="288"/>
      <c r="R69" s="288"/>
      <c r="S69" s="288"/>
      <c r="T69" s="288"/>
      <c r="U69" s="288"/>
      <c r="V69" s="288"/>
      <c r="W69" s="288"/>
      <c r="X69" s="288"/>
      <c r="Y69" s="288"/>
      <c r="Z69" s="288"/>
      <c r="AA69" s="288"/>
      <c r="AB69" s="288"/>
      <c r="AC69" s="288"/>
      <c r="AD69" s="288"/>
      <c r="AE69" s="288"/>
      <c r="AF69" s="288"/>
      <c r="AG69" s="288"/>
      <c r="AH69" s="288"/>
      <c r="AI69" s="288"/>
      <c r="AJ69" s="288"/>
      <c r="AK69" s="288"/>
      <c r="AL69" s="288"/>
      <c r="AM69" s="289"/>
      <c r="AN69" s="116"/>
      <c r="AO69" s="116"/>
      <c r="AP69" s="116"/>
      <c r="AQ69" s="116"/>
      <c r="AR69" s="116"/>
      <c r="AS69" s="116"/>
      <c r="AT69" s="116"/>
      <c r="AU69" s="116"/>
      <c r="AV69" s="116"/>
      <c r="AW69" s="116"/>
      <c r="AX69" s="116"/>
      <c r="AY69" s="116"/>
      <c r="AZ69" s="116"/>
      <c r="BA69" s="116"/>
      <c r="BB69" s="116"/>
      <c r="BC69" s="116"/>
    </row>
    <row r="70" spans="1:55" ht="26.15" customHeight="1" x14ac:dyDescent="0.2"/>
    <row r="71" spans="1:55" ht="26.15" customHeight="1" x14ac:dyDescent="0.2"/>
  </sheetData>
  <sheetProtection algorithmName="SHA-512" hashValue="c10sb2F0UIuHqIO/GnTrEzd0o4nvx/RpTq8T5PDXbQlWAiGazM3b0EsID+5ePhg3B7y1MPuNrUsaKiXcGYHx4A==" saltValue="CERxOhPPvIuVW6yzfsMaPw==" spinCount="100000" sheet="1" objects="1" scenarios="1"/>
  <mergeCells count="253">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B54:J54"/>
    <mergeCell ref="AT54:AX54"/>
    <mergeCell ref="AY54:BC54"/>
    <mergeCell ref="A55:M55"/>
    <mergeCell ref="AT55:AX55"/>
    <mergeCell ref="A56:M56"/>
    <mergeCell ref="B52:J52"/>
    <mergeCell ref="AT52:AX52"/>
    <mergeCell ref="AY52:BC52"/>
    <mergeCell ref="B53:J53"/>
    <mergeCell ref="AT53:AX53"/>
    <mergeCell ref="AY53:BC53"/>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A42:M42"/>
    <mergeCell ref="A43:M43"/>
    <mergeCell ref="A44:M44"/>
    <mergeCell ref="A45:M45"/>
    <mergeCell ref="AT45:AX45"/>
    <mergeCell ref="AY45:BC45"/>
    <mergeCell ref="B39:J39"/>
    <mergeCell ref="AT39:AX39"/>
    <mergeCell ref="AY39:BC39"/>
    <mergeCell ref="A40:M40"/>
    <mergeCell ref="AT40:AX40"/>
    <mergeCell ref="A41:M41"/>
    <mergeCell ref="B37:J37"/>
    <mergeCell ref="AT37:AX37"/>
    <mergeCell ref="AY37:BC37"/>
    <mergeCell ref="B38:J38"/>
    <mergeCell ref="AT38:AX38"/>
    <mergeCell ref="AY38:BC38"/>
    <mergeCell ref="B35:J35"/>
    <mergeCell ref="AT35:AX35"/>
    <mergeCell ref="AY35:BC35"/>
    <mergeCell ref="B36:J36"/>
    <mergeCell ref="AT36:AX36"/>
    <mergeCell ref="AY36:BC36"/>
    <mergeCell ref="B33:J33"/>
    <mergeCell ref="AT33:AX33"/>
    <mergeCell ref="AY33:BC33"/>
    <mergeCell ref="B34:J34"/>
    <mergeCell ref="AT34:AX34"/>
    <mergeCell ref="AY34:BC34"/>
    <mergeCell ref="B31:J31"/>
    <mergeCell ref="AT31:AX31"/>
    <mergeCell ref="AY31:BC31"/>
    <mergeCell ref="B32:J32"/>
    <mergeCell ref="AT32:AX32"/>
    <mergeCell ref="AY32:BC32"/>
    <mergeCell ref="B29:J29"/>
    <mergeCell ref="AT29:AX29"/>
    <mergeCell ref="AY29:BC29"/>
    <mergeCell ref="B30:J30"/>
    <mergeCell ref="AT30:AX30"/>
    <mergeCell ref="AY30:BC30"/>
    <mergeCell ref="B27:J27"/>
    <mergeCell ref="AT27:AX27"/>
    <mergeCell ref="AY27:BC27"/>
    <mergeCell ref="B28:J28"/>
    <mergeCell ref="AT28:AX28"/>
    <mergeCell ref="AY28:BC28"/>
    <mergeCell ref="B25:J25"/>
    <mergeCell ref="AT25:AX25"/>
    <mergeCell ref="AY25:BC25"/>
    <mergeCell ref="B26:J26"/>
    <mergeCell ref="AT26:AX26"/>
    <mergeCell ref="AY26:BC26"/>
    <mergeCell ref="B23:J23"/>
    <mergeCell ref="AT23:AX23"/>
    <mergeCell ref="AY23:BC23"/>
    <mergeCell ref="B24:J24"/>
    <mergeCell ref="AT24:AX24"/>
    <mergeCell ref="AY24:BC24"/>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15:BC15"/>
    <mergeCell ref="A16:N16"/>
    <mergeCell ref="O16:S16"/>
    <mergeCell ref="U16:Z16"/>
    <mergeCell ref="AB16:AG16"/>
    <mergeCell ref="AI16:AN16"/>
    <mergeCell ref="AP16:AR16"/>
    <mergeCell ref="AT16:AX16"/>
    <mergeCell ref="AY16:BC16"/>
    <mergeCell ref="K9:O9"/>
    <mergeCell ref="P9:S10"/>
    <mergeCell ref="U9:AK13"/>
    <mergeCell ref="K10:L10"/>
    <mergeCell ref="M10:O10"/>
    <mergeCell ref="F6:L6"/>
    <mergeCell ref="N6:R6"/>
    <mergeCell ref="S6:X6"/>
    <mergeCell ref="Z6:AD6"/>
    <mergeCell ref="AE6:AJ6"/>
    <mergeCell ref="B11:J11"/>
    <mergeCell ref="K11:L11"/>
    <mergeCell ref="M11:O11"/>
    <mergeCell ref="P11:S11"/>
    <mergeCell ref="B12:J12"/>
    <mergeCell ref="K12:L12"/>
    <mergeCell ref="M12:O12"/>
    <mergeCell ref="P12:S12"/>
    <mergeCell ref="A6:E6"/>
    <mergeCell ref="B13:J13"/>
    <mergeCell ref="K13:L13"/>
    <mergeCell ref="M13:O13"/>
    <mergeCell ref="P13:S13"/>
    <mergeCell ref="A1:J2"/>
    <mergeCell ref="AM3:AQ3"/>
    <mergeCell ref="AS3:BC3"/>
    <mergeCell ref="A4:Q4"/>
    <mergeCell ref="S4:AA4"/>
    <mergeCell ref="AM4:AQ4"/>
    <mergeCell ref="AS4:BC4"/>
    <mergeCell ref="AQ6:AZ6"/>
    <mergeCell ref="U8:AM8"/>
    <mergeCell ref="AN8:AQ8"/>
    <mergeCell ref="AS8:BB8"/>
    <mergeCell ref="AL6:AP6"/>
  </mergeCells>
  <phoneticPr fontId="3"/>
  <conditionalFormatting sqref="N21:N39">
    <cfRule type="expression" dxfId="11" priority="1">
      <formula>M21="非"</formula>
    </cfRule>
    <cfRule type="expression" dxfId="10" priority="2">
      <formula>M21="生"</formula>
    </cfRule>
  </conditionalFormatting>
  <conditionalFormatting sqref="N50:N54">
    <cfRule type="expression" dxfId="9" priority="10">
      <formula>M50="C"</formula>
    </cfRule>
    <cfRule type="expression" dxfId="8" priority="11">
      <formula>M50="生"</formula>
    </cfRule>
    <cfRule type="expression" dxfId="7" priority="12">
      <formula>M50="非"</formula>
    </cfRule>
  </conditionalFormatting>
  <conditionalFormatting sqref="O17:AS17">
    <cfRule type="expression" dxfId="6" priority="5">
      <formula>WEEKDAY(O$18)=1</formula>
    </cfRule>
  </conditionalFormatting>
  <conditionalFormatting sqref="O21:AS39 O50:AS54">
    <cfRule type="expression" dxfId="5" priority="3">
      <formula>O$18=""</formula>
    </cfRule>
    <cfRule type="expression" dxfId="4" priority="4">
      <formula>O$17="休日"</formula>
    </cfRule>
  </conditionalFormatting>
  <conditionalFormatting sqref="AT21:AX39 AT50:AX54">
    <cfRule type="expression" dxfId="3" priority="7">
      <formula>N21="○"</formula>
    </cfRule>
    <cfRule type="expression" dxfId="2" priority="8">
      <formula>M21="非"</formula>
    </cfRule>
    <cfRule type="expression" dxfId="1" priority="9">
      <formula>M21="生"</formula>
    </cfRule>
  </conditionalFormatting>
  <conditionalFormatting sqref="AT50:AX54">
    <cfRule type="expression" dxfId="0" priority="6">
      <formula>M50="C"</formula>
    </cfRule>
  </conditionalFormatting>
  <dataValidations count="9">
    <dataValidation type="list" allowBlank="1" showInputMessage="1" showErrorMessage="1" sqref="O17:AS17" xr:uid="{00000000-0002-0000-0100-000000000000}">
      <formula1>"平日,休日"</formula1>
    </dataValidation>
    <dataValidation type="list" allowBlank="1" showInputMessage="1" showErrorMessage="1" sqref="AQ6:AZ6" xr:uid="{00000000-0002-0000-0100-000001000000}">
      <formula1>"月額制,日額制（仙台市承認済）,その他（仙台市承認済）"</formula1>
    </dataValidation>
    <dataValidation type="list" allowBlank="1" showInputMessage="1" showErrorMessage="1" sqref="O50:T54 V50:AS54" xr:uid="{00000000-0002-0000-0100-000002000000}">
      <formula1>"▲,①,②,③"</formula1>
    </dataValidation>
    <dataValidation type="list" allowBlank="1" showInputMessage="1" showErrorMessage="1" sqref="O21:AS39" xr:uid="{00000000-0002-0000-0100-000003000000}">
      <formula1>"▲,※,1,2,3,4"</formula1>
    </dataValidation>
    <dataValidation type="list" allowBlank="1" showInputMessage="1" showErrorMessage="1" sqref="M50:M54" xr:uid="{00000000-0002-0000-0100-000004000000}">
      <formula1>"　,他,生,非,C"</formula1>
    </dataValidation>
    <dataValidation type="list" allowBlank="1" showInputMessage="1" showErrorMessage="1" sqref="N50:N54 N21:N39" xr:uid="{00000000-0002-0000-0100-000005000000}">
      <formula1>"　,○"</formula1>
    </dataValidation>
    <dataValidation type="list" allowBlank="1" showInputMessage="1" showErrorMessage="1" sqref="M21:M39" xr:uid="{00000000-0002-0000-0100-000006000000}">
      <formula1>"　,他,生,非"</formula1>
    </dataValidation>
    <dataValidation type="list" allowBlank="1" showInputMessage="1" showErrorMessage="1" sqref="U50:U54" xr:uid="{00000000-0002-0000-0100-000007000000}">
      <formula1>"▲,①,②,③"</formula1>
    </dataValidation>
    <dataValidation type="list" allowBlank="1" showInputMessage="1" showErrorMessage="1" sqref="AS3" xr:uid="{00000000-0002-0000-01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月額制用</vt:lpstr>
      <vt:lpstr>日額制用</vt:lpstr>
      <vt:lpstr>月額制用!Print_Area</vt:lpstr>
      <vt:lpstr>日額制用!Print_Area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長谷川　しほり</cp:lastModifiedBy>
  <cp:lastPrinted>2024-03-25T07:34:18Z</cp:lastPrinted>
  <dcterms:created xsi:type="dcterms:W3CDTF">2006-03-30T07:29:00Z</dcterms:created>
  <dcterms:modified xsi:type="dcterms:W3CDTF">2025-09-02T08:05:22Z</dcterms:modified>
</cp:coreProperties>
</file>